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rnskjpfz\Desktop\"/>
    </mc:Choice>
  </mc:AlternateContent>
  <xr:revisionPtr revIDLastSave="0" documentId="13_ncr:1_{4C62EE96-C521-4FF9-ABD6-FA3B43906688}" xr6:coauthVersionLast="47" xr6:coauthVersionMax="47" xr10:uidLastSave="{00000000-0000-0000-0000-000000000000}"/>
  <bookViews>
    <workbookView xWindow="-120" yWindow="-120" windowWidth="29040" windowHeight="15840" tabRatio="413" xr2:uid="{00000000-000D-0000-FFFF-FFFF00000000}"/>
  </bookViews>
  <sheets>
    <sheet name="Results" sheetId="1" r:id="rId1"/>
  </sheets>
  <definedNames>
    <definedName name="_xlnm.Print_Area" localSheetId="0">Results!$A$1:$J$83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1" l="1"/>
  <c r="B37" i="1"/>
  <c r="B14" i="1"/>
  <c r="B11" i="1"/>
  <c r="B12" i="1"/>
  <c r="B13" i="1"/>
  <c r="B55" i="1"/>
  <c r="B50" i="1"/>
  <c r="B57" i="1"/>
  <c r="B51" i="1"/>
  <c r="J64" i="1"/>
  <c r="B80" i="1"/>
  <c r="B83" i="1"/>
  <c r="B81" i="1"/>
  <c r="B82" i="1"/>
  <c r="B79" i="1"/>
  <c r="B67" i="1"/>
  <c r="B68" i="1"/>
  <c r="B69" i="1"/>
  <c r="B70" i="1"/>
  <c r="B66" i="1"/>
  <c r="B53" i="1"/>
  <c r="B54" i="1"/>
  <c r="B56" i="1"/>
  <c r="B49" i="1"/>
  <c r="B52" i="1"/>
  <c r="B40" i="1"/>
  <c r="B36" i="1"/>
  <c r="B38" i="1"/>
  <c r="B39" i="1"/>
  <c r="B24" i="1"/>
  <c r="B25" i="1"/>
  <c r="B26" i="1"/>
  <c r="B27" i="1"/>
  <c r="B23" i="1"/>
  <c r="H77" i="1"/>
  <c r="G77" i="1"/>
  <c r="F77" i="1"/>
  <c r="E77" i="1"/>
  <c r="D77" i="1"/>
  <c r="C77" i="1"/>
  <c r="H64" i="1"/>
  <c r="I64" i="1"/>
  <c r="G64" i="1"/>
  <c r="F64" i="1"/>
  <c r="E64" i="1"/>
  <c r="D64" i="1"/>
  <c r="C64" i="1"/>
  <c r="F47" i="1"/>
  <c r="E47" i="1"/>
  <c r="D47" i="1"/>
  <c r="C47" i="1"/>
  <c r="A64" i="1" l="1"/>
  <c r="A77" i="1"/>
  <c r="A47" i="1"/>
  <c r="G34" i="1"/>
  <c r="F34" i="1"/>
  <c r="E34" i="1"/>
  <c r="D34" i="1"/>
  <c r="C34" i="1"/>
  <c r="F21" i="1"/>
  <c r="E21" i="1"/>
  <c r="D21" i="1"/>
  <c r="C21" i="1"/>
  <c r="D9" i="1"/>
  <c r="E9" i="1"/>
  <c r="F9" i="1"/>
  <c r="C9" i="1"/>
  <c r="A21" i="1" l="1"/>
  <c r="A9" i="1"/>
  <c r="A34" i="1"/>
  <c r="I3" i="1" l="1"/>
</calcChain>
</file>

<file path=xl/sharedStrings.xml><?xml version="1.0" encoding="utf-8"?>
<sst xmlns="http://schemas.openxmlformats.org/spreadsheetml/2006/main" count="233" uniqueCount="75">
  <si>
    <t>Aspen</t>
  </si>
  <si>
    <t>Hardwood</t>
  </si>
  <si>
    <t>Minimum Bid</t>
  </si>
  <si>
    <t>Estimated Volume</t>
  </si>
  <si>
    <t>Total Bid</t>
  </si>
  <si>
    <t>Basswood</t>
  </si>
  <si>
    <t>Species</t>
  </si>
  <si>
    <t>Product</t>
  </si>
  <si>
    <t>Units</t>
  </si>
  <si>
    <t>Pulp</t>
  </si>
  <si>
    <t>MBF</t>
  </si>
  <si>
    <t>Mill Scale with Load Tickets</t>
  </si>
  <si>
    <t>Bidder:</t>
  </si>
  <si>
    <t>Estimated Value</t>
  </si>
  <si>
    <t>per Cord</t>
  </si>
  <si>
    <t>per MBF</t>
  </si>
  <si>
    <t>Pulp &amp; Bolts</t>
  </si>
  <si>
    <t>Forest County</t>
  </si>
  <si>
    <t>Price County</t>
  </si>
  <si>
    <t>Softwood</t>
  </si>
  <si>
    <t>Oneida County</t>
  </si>
  <si>
    <t>Red Pine</t>
  </si>
  <si>
    <t>Woodsrun Logs</t>
  </si>
  <si>
    <t xml:space="preserve">Bidder: </t>
  </si>
  <si>
    <t>Board of Commissioners of Public Lands - Winter 2022 Timber Sale Bidding Results</t>
  </si>
  <si>
    <t>Lake Tomahawk Field Office -  10:01 am - 12/02/2022</t>
  </si>
  <si>
    <t>TS-202301</t>
  </si>
  <si>
    <t>"Manhardt Pine South"</t>
  </si>
  <si>
    <t>154 Acres</t>
  </si>
  <si>
    <t>TONS</t>
  </si>
  <si>
    <t>TS-202302</t>
  </si>
  <si>
    <t>"Straveler Aspen"</t>
  </si>
  <si>
    <t>78 acres</t>
  </si>
  <si>
    <t>TS-202303</t>
  </si>
  <si>
    <t>"Flowage Pine"</t>
  </si>
  <si>
    <t>94 Acres</t>
  </si>
  <si>
    <t>TS-202304</t>
  </si>
  <si>
    <t>"South Tower Pumpkin Patch"</t>
  </si>
  <si>
    <t>73 acres</t>
  </si>
  <si>
    <t>Sugar Maple</t>
  </si>
  <si>
    <t>per TON</t>
  </si>
  <si>
    <t>TS-202305</t>
  </si>
  <si>
    <t>"Cranberry Lake Hardwoods"</t>
  </si>
  <si>
    <t>63 acres</t>
  </si>
  <si>
    <t>TS-202306</t>
  </si>
  <si>
    <t>"Cavour Crossing Aspen"</t>
  </si>
  <si>
    <t>85 acres</t>
  </si>
  <si>
    <t>Summary Statistics</t>
  </si>
  <si>
    <t>Actual Bid Value</t>
  </si>
  <si>
    <t>Min Bid Value</t>
  </si>
  <si>
    <t>Total Sale Acres</t>
  </si>
  <si>
    <t>Bolt</t>
  </si>
  <si>
    <t>CORDS</t>
  </si>
  <si>
    <t>per CORD</t>
  </si>
  <si>
    <t>Maple, Red</t>
  </si>
  <si>
    <t>Maple, Sugar</t>
  </si>
  <si>
    <t>Ash, Black</t>
  </si>
  <si>
    <t>Ash, White</t>
  </si>
  <si>
    <t>Frank's Logging</t>
  </si>
  <si>
    <t>Chad McKee</t>
  </si>
  <si>
    <t>Ken Mihalko &amp; Sons</t>
  </si>
  <si>
    <t>Mike Schmelling</t>
  </si>
  <si>
    <t>Central Wisconsin Lumber</t>
  </si>
  <si>
    <t>Albrecht Trucking II</t>
  </si>
  <si>
    <t>Pyrcz Logging</t>
  </si>
  <si>
    <t>Timber Products Michigan</t>
  </si>
  <si>
    <t>Connor Timber Management</t>
  </si>
  <si>
    <t>Northwest Hardwoods</t>
  </si>
  <si>
    <t xml:space="preserve">Kretz Lumber </t>
  </si>
  <si>
    <t>No Bid</t>
  </si>
  <si>
    <t>Futurewood</t>
  </si>
  <si>
    <t>Marshall Logging</t>
  </si>
  <si>
    <t>Bell Timber</t>
  </si>
  <si>
    <t>Scott Kremsreiter</t>
  </si>
  <si>
    <t>Biewer Wisconsin Sawmill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</si>
</sst>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"/>
    <numFmt numFmtId="165" formatCode="#,##0.0"/>
    <numFmt numFmtId="166" formatCode="&quot;$&quot;#,##0.00"/>
  </numFmts>
  <fonts count="19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b/>
      <sz val="12"/>
      <color indexed="10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i/>
      <sz val="8"/>
      <name val="Arial"/>
      <family val="2"/>
    </font>
    <font>
      <b/>
      <i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2" fontId="7" fillId="0" borderId="0" xfId="0" applyNumberFormat="1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center"/>
    </xf>
    <xf numFmtId="8" fontId="8" fillId="0" borderId="0" xfId="0" applyNumberFormat="1" applyFont="1" applyAlignment="1">
      <alignment horizontal="center"/>
    </xf>
    <xf numFmtId="0" fontId="5" fillId="0" borderId="0" xfId="0" applyFont="1"/>
    <xf numFmtId="2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2" fillId="0" borderId="3" xfId="0" applyFont="1" applyBorder="1" applyAlignment="1">
      <alignment horizontal="left"/>
    </xf>
    <xf numFmtId="0" fontId="2" fillId="0" borderId="3" xfId="0" applyFont="1" applyBorder="1"/>
    <xf numFmtId="0" fontId="11" fillId="0" borderId="3" xfId="0" applyFont="1" applyBorder="1"/>
    <xf numFmtId="44" fontId="12" fillId="0" borderId="0" xfId="1" applyFont="1" applyBorder="1"/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8" xfId="0" applyNumberFormat="1" applyFont="1" applyBorder="1" applyAlignment="1">
      <alignment horizontal="center"/>
    </xf>
    <xf numFmtId="8" fontId="14" fillId="0" borderId="7" xfId="0" applyNumberFormat="1" applyFont="1" applyBorder="1" applyAlignment="1">
      <alignment horizontal="center"/>
    </xf>
    <xf numFmtId="8" fontId="14" fillId="0" borderId="8" xfId="0" applyNumberFormat="1" applyFont="1" applyBorder="1" applyAlignment="1">
      <alignment horizontal="center"/>
    </xf>
    <xf numFmtId="8" fontId="14" fillId="0" borderId="9" xfId="0" applyNumberFormat="1" applyFont="1" applyBorder="1" applyAlignment="1">
      <alignment horizontal="center"/>
    </xf>
    <xf numFmtId="0" fontId="15" fillId="0" borderId="1" xfId="0" applyFont="1" applyBorder="1" applyAlignment="1">
      <alignment horizontal="left" indent="1"/>
    </xf>
    <xf numFmtId="0" fontId="15" fillId="0" borderId="0" xfId="0" applyFont="1" applyAlignment="1">
      <alignment horizontal="left" indent="1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8" fontId="14" fillId="0" borderId="1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" fontId="14" fillId="0" borderId="0" xfId="0" applyNumberFormat="1" applyFont="1" applyAlignment="1">
      <alignment horizontal="center"/>
    </xf>
    <xf numFmtId="7" fontId="14" fillId="0" borderId="0" xfId="1" applyNumberFormat="1" applyFont="1" applyBorder="1" applyAlignment="1">
      <alignment horizontal="center"/>
    </xf>
    <xf numFmtId="8" fontId="14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164" fontId="14" fillId="0" borderId="9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7" fontId="14" fillId="0" borderId="3" xfId="1" applyNumberFormat="1" applyFont="1" applyBorder="1" applyAlignment="1">
      <alignment horizontal="center"/>
    </xf>
    <xf numFmtId="8" fontId="14" fillId="0" borderId="3" xfId="0" applyNumberFormat="1" applyFont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/>
    </xf>
    <xf numFmtId="44" fontId="10" fillId="0" borderId="0" xfId="1" applyFont="1" applyBorder="1" applyAlignment="1">
      <alignment horizontal="center"/>
    </xf>
    <xf numFmtId="165" fontId="14" fillId="0" borderId="7" xfId="0" applyNumberFormat="1" applyFont="1" applyBorder="1" applyAlignment="1">
      <alignment horizontal="center"/>
    </xf>
    <xf numFmtId="165" fontId="14" fillId="0" borderId="8" xfId="0" applyNumberFormat="1" applyFont="1" applyBorder="1" applyAlignment="1">
      <alignment horizontal="center"/>
    </xf>
    <xf numFmtId="165" fontId="14" fillId="0" borderId="11" xfId="0" applyNumberFormat="1" applyFont="1" applyBorder="1" applyAlignment="1">
      <alignment horizontal="center"/>
    </xf>
    <xf numFmtId="165" fontId="14" fillId="0" borderId="9" xfId="0" applyNumberFormat="1" applyFont="1" applyBorder="1" applyAlignment="1">
      <alignment horizontal="center"/>
    </xf>
    <xf numFmtId="166" fontId="10" fillId="0" borderId="7" xfId="0" applyNumberFormat="1" applyFont="1" applyBorder="1" applyAlignment="1">
      <alignment horizontal="center"/>
    </xf>
    <xf numFmtId="166" fontId="10" fillId="0" borderId="8" xfId="0" applyNumberFormat="1" applyFont="1" applyBorder="1" applyAlignment="1">
      <alignment horizontal="center"/>
    </xf>
    <xf numFmtId="166" fontId="10" fillId="0" borderId="9" xfId="0" applyNumberFormat="1" applyFont="1" applyBorder="1" applyAlignment="1">
      <alignment horizontal="center"/>
    </xf>
    <xf numFmtId="164" fontId="14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0" fontId="11" fillId="0" borderId="13" xfId="0" applyFont="1" applyBorder="1"/>
    <xf numFmtId="166" fontId="10" fillId="0" borderId="14" xfId="0" applyNumberFormat="1" applyFont="1" applyBorder="1" applyAlignment="1">
      <alignment horizontal="center"/>
    </xf>
    <xf numFmtId="166" fontId="10" fillId="0" borderId="15" xfId="0" applyNumberFormat="1" applyFont="1" applyBorder="1" applyAlignment="1">
      <alignment horizontal="center"/>
    </xf>
    <xf numFmtId="166" fontId="10" fillId="0" borderId="16" xfId="0" applyNumberFormat="1" applyFont="1" applyBorder="1" applyAlignment="1">
      <alignment horizontal="center"/>
    </xf>
    <xf numFmtId="44" fontId="12" fillId="0" borderId="17" xfId="1" applyFont="1" applyBorder="1"/>
    <xf numFmtId="8" fontId="14" fillId="0" borderId="3" xfId="0" applyNumberFormat="1" applyFont="1" applyBorder="1"/>
    <xf numFmtId="0" fontId="17" fillId="0" borderId="18" xfId="0" applyFont="1" applyBorder="1" applyAlignment="1">
      <alignment horizontal="left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6" fillId="0" borderId="3" xfId="0" applyFont="1" applyBorder="1" applyAlignment="1">
      <alignment horizontal="center"/>
    </xf>
    <xf numFmtId="165" fontId="16" fillId="0" borderId="3" xfId="0" applyNumberFormat="1" applyFont="1" applyBorder="1" applyAlignment="1">
      <alignment horizontal="center"/>
    </xf>
    <xf numFmtId="8" fontId="16" fillId="0" borderId="3" xfId="0" applyNumberFormat="1" applyFont="1" applyBorder="1" applyAlignment="1">
      <alignment horizontal="center"/>
    </xf>
    <xf numFmtId="0" fontId="18" fillId="0" borderId="3" xfId="0" applyFont="1" applyBorder="1" applyAlignment="1">
      <alignment horizontal="center" vertical="center"/>
    </xf>
    <xf numFmtId="166" fontId="10" fillId="0" borderId="3" xfId="0" applyNumberFormat="1" applyFont="1" applyBorder="1" applyAlignment="1">
      <alignment horizontal="center"/>
    </xf>
    <xf numFmtId="0" fontId="17" fillId="0" borderId="19" xfId="0" applyFont="1" applyBorder="1" applyAlignment="1">
      <alignment horizontal="left" vertical="center"/>
    </xf>
    <xf numFmtId="7" fontId="14" fillId="0" borderId="9" xfId="1" applyNumberFormat="1" applyFont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8" fontId="14" fillId="2" borderId="0" xfId="0" applyNumberFormat="1" applyFont="1" applyFill="1" applyAlignment="1">
      <alignment horizontal="center"/>
    </xf>
    <xf numFmtId="44" fontId="14" fillId="2" borderId="0" xfId="0" applyNumberFormat="1" applyFont="1" applyFill="1"/>
    <xf numFmtId="44" fontId="3" fillId="0" borderId="0" xfId="0" applyNumberFormat="1" applyFont="1" applyAlignment="1">
      <alignment horizontal="center"/>
    </xf>
    <xf numFmtId="44" fontId="3" fillId="0" borderId="0" xfId="0" applyNumberFormat="1" applyFont="1"/>
    <xf numFmtId="44" fontId="12" fillId="0" borderId="12" xfId="1" applyFont="1" applyBorder="1"/>
    <xf numFmtId="0" fontId="14" fillId="2" borderId="0" xfId="0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3"/>
  <sheetViews>
    <sheetView tabSelected="1" zoomScaleNormal="100" workbookViewId="0">
      <selection activeCell="A42" sqref="A42"/>
    </sheetView>
  </sheetViews>
  <sheetFormatPr defaultRowHeight="15" x14ac:dyDescent="0.2"/>
  <cols>
    <col min="1" max="1" width="38.140625" customWidth="1"/>
    <col min="2" max="2" width="20.7109375" style="1" customWidth="1"/>
    <col min="3" max="10" width="16.7109375" customWidth="1"/>
  </cols>
  <sheetData>
    <row r="1" spans="1:10" s="1" customFormat="1" ht="24" customHeight="1" x14ac:dyDescent="0.25">
      <c r="A1" s="65" t="s">
        <v>24</v>
      </c>
      <c r="B1" s="9"/>
      <c r="C1" s="9"/>
      <c r="D1" s="9"/>
      <c r="E1" s="9"/>
      <c r="F1" s="9"/>
      <c r="H1" s="81" t="s">
        <v>47</v>
      </c>
      <c r="I1" s="81"/>
      <c r="J1" s="81"/>
    </row>
    <row r="2" spans="1:10" s="1" customFormat="1" ht="24" customHeight="1" thickBot="1" x14ac:dyDescent="0.3">
      <c r="A2" s="66" t="s">
        <v>25</v>
      </c>
      <c r="B2" s="9"/>
      <c r="C2" s="9"/>
      <c r="D2" s="9"/>
      <c r="E2" s="9"/>
      <c r="F2" s="9"/>
      <c r="H2" s="74" t="s">
        <v>50</v>
      </c>
      <c r="I2" s="74" t="s">
        <v>49</v>
      </c>
      <c r="J2" s="74" t="s">
        <v>48</v>
      </c>
    </row>
    <row r="3" spans="1:10" s="1" customFormat="1" ht="18" customHeight="1" x14ac:dyDescent="0.25">
      <c r="C3" s="4"/>
      <c r="D3" s="2"/>
      <c r="E3" s="2"/>
      <c r="F3" s="2"/>
      <c r="H3" s="75">
        <v>547</v>
      </c>
      <c r="I3" s="76">
        <f>A9+A21+A34+A47+A64+A77</f>
        <v>222070</v>
      </c>
      <c r="J3" s="77">
        <f>B11+B23+B36+B49+B79</f>
        <v>339243</v>
      </c>
    </row>
    <row r="4" spans="1:10" s="2" customFormat="1" ht="18" customHeight="1" x14ac:dyDescent="0.25">
      <c r="A4" s="12" t="s">
        <v>26</v>
      </c>
      <c r="B4" s="29" t="s">
        <v>6</v>
      </c>
      <c r="C4" s="18" t="s">
        <v>21</v>
      </c>
      <c r="D4" s="19" t="s">
        <v>19</v>
      </c>
      <c r="E4" s="19" t="s">
        <v>0</v>
      </c>
      <c r="F4" s="20" t="s">
        <v>1</v>
      </c>
      <c r="G4" s="34"/>
      <c r="J4" s="78"/>
    </row>
    <row r="5" spans="1:10" s="2" customFormat="1" ht="18" customHeight="1" x14ac:dyDescent="0.25">
      <c r="A5" s="13" t="s">
        <v>27</v>
      </c>
      <c r="B5" s="30" t="s">
        <v>7</v>
      </c>
      <c r="C5" s="21" t="s">
        <v>16</v>
      </c>
      <c r="D5" s="22" t="s">
        <v>16</v>
      </c>
      <c r="E5" s="22" t="s">
        <v>16</v>
      </c>
      <c r="F5" s="23" t="s">
        <v>16</v>
      </c>
      <c r="G5" s="34"/>
      <c r="H5" s="34"/>
      <c r="I5" s="34"/>
      <c r="J5" s="79"/>
    </row>
    <row r="6" spans="1:10" s="2" customFormat="1" ht="18" customHeight="1" x14ac:dyDescent="0.25">
      <c r="A6" s="14" t="s">
        <v>20</v>
      </c>
      <c r="B6" s="30" t="s">
        <v>8</v>
      </c>
      <c r="C6" s="21" t="s">
        <v>29</v>
      </c>
      <c r="D6" s="22" t="s">
        <v>29</v>
      </c>
      <c r="E6" s="22" t="s">
        <v>29</v>
      </c>
      <c r="F6" s="23" t="s">
        <v>29</v>
      </c>
      <c r="G6" s="34"/>
      <c r="H6" s="34"/>
      <c r="I6" s="34"/>
      <c r="J6" s="4"/>
    </row>
    <row r="7" spans="1:10" s="2" customFormat="1" ht="18" customHeight="1" x14ac:dyDescent="0.25">
      <c r="A7" s="14" t="s">
        <v>28</v>
      </c>
      <c r="B7" s="30" t="s">
        <v>3</v>
      </c>
      <c r="C7" s="46">
        <v>2320</v>
      </c>
      <c r="D7" s="47">
        <v>1310</v>
      </c>
      <c r="E7" s="47">
        <v>180</v>
      </c>
      <c r="F7" s="49">
        <v>30</v>
      </c>
      <c r="G7" s="35"/>
    </row>
    <row r="8" spans="1:10" s="1" customFormat="1" ht="18" customHeight="1" x14ac:dyDescent="0.2">
      <c r="A8" s="15" t="s">
        <v>11</v>
      </c>
      <c r="B8" s="30" t="s">
        <v>2</v>
      </c>
      <c r="C8" s="26">
        <v>10</v>
      </c>
      <c r="D8" s="27">
        <v>4</v>
      </c>
      <c r="E8" s="27">
        <v>8</v>
      </c>
      <c r="F8" s="28">
        <v>6</v>
      </c>
      <c r="G8" s="36"/>
    </row>
    <row r="9" spans="1:10" s="1" customFormat="1" ht="18" customHeight="1" thickBot="1" x14ac:dyDescent="0.25">
      <c r="A9" s="60">
        <f>SUM(C9:G9)</f>
        <v>30060</v>
      </c>
      <c r="B9" s="30" t="s">
        <v>13</v>
      </c>
      <c r="C9" s="26">
        <f>C7*C8</f>
        <v>23200</v>
      </c>
      <c r="D9" s="27">
        <f t="shared" ref="D9:F9" si="0">D7*D8</f>
        <v>5240</v>
      </c>
      <c r="E9" s="27">
        <f t="shared" si="0"/>
        <v>1440</v>
      </c>
      <c r="F9" s="28">
        <f t="shared" si="0"/>
        <v>180</v>
      </c>
      <c r="G9" s="37"/>
    </row>
    <row r="10" spans="1:10" s="3" customFormat="1" ht="18" customHeight="1" x14ac:dyDescent="0.2">
      <c r="A10" s="61" t="s">
        <v>23</v>
      </c>
      <c r="B10" s="72" t="s">
        <v>4</v>
      </c>
      <c r="C10" s="62" t="s">
        <v>40</v>
      </c>
      <c r="D10" s="63" t="s">
        <v>40</v>
      </c>
      <c r="E10" s="63" t="s">
        <v>40</v>
      </c>
      <c r="F10" s="64" t="s">
        <v>40</v>
      </c>
      <c r="G10" s="38"/>
    </row>
    <row r="11" spans="1:10" s="1" customFormat="1" ht="18" customHeight="1" x14ac:dyDescent="0.25">
      <c r="A11" s="16" t="s">
        <v>63</v>
      </c>
      <c r="B11" s="17">
        <f>(C11*$C$7)+(D11*$D$7)+(E11*$E$7)+(F11*$F$7+(G11*$G$7)+(H11*$H$7)+(I11*$I$7)+(J11*$J$7))</f>
        <v>45750</v>
      </c>
      <c r="C11" s="50">
        <v>16.75</v>
      </c>
      <c r="D11" s="51">
        <v>4</v>
      </c>
      <c r="E11" s="51">
        <v>8</v>
      </c>
      <c r="F11" s="52">
        <v>7</v>
      </c>
      <c r="G11" s="44"/>
      <c r="H11" s="10"/>
      <c r="I11" s="10"/>
    </row>
    <row r="12" spans="1:10" s="1" customFormat="1" ht="18" customHeight="1" x14ac:dyDescent="0.3">
      <c r="A12" s="16" t="s">
        <v>72</v>
      </c>
      <c r="B12" s="17">
        <f>(C12*$C$7)+(D12*$D$7)+(E12*$E$7)+(F12*$F$7+(G12*$G$7)+(H12*$H$7)+(I12*$I$7)+(J12*$J$7))</f>
        <v>45295</v>
      </c>
      <c r="C12" s="50">
        <v>15.5</v>
      </c>
      <c r="D12" s="51">
        <v>5.5</v>
      </c>
      <c r="E12" s="51">
        <v>10.5</v>
      </c>
      <c r="F12" s="52">
        <v>8</v>
      </c>
      <c r="G12" s="10"/>
      <c r="H12" s="10"/>
      <c r="I12" s="10"/>
      <c r="J12" s="5"/>
    </row>
    <row r="13" spans="1:10" s="1" customFormat="1" ht="18" customHeight="1" x14ac:dyDescent="0.3">
      <c r="A13" s="16" t="s">
        <v>70</v>
      </c>
      <c r="B13" s="17">
        <f>(C13*$C$7)+(D13*$D$7)+(E13*$E$7)+(F13*$F$7+(G13*$G$7)+(H13*$H$7)+(I13*$I$7)+(J13*$J$7))</f>
        <v>41405.4</v>
      </c>
      <c r="C13" s="50">
        <v>14.52</v>
      </c>
      <c r="D13" s="51">
        <v>4.5</v>
      </c>
      <c r="E13" s="51">
        <v>9.1</v>
      </c>
      <c r="F13" s="52">
        <v>6.2</v>
      </c>
      <c r="G13" s="10"/>
      <c r="H13" s="10"/>
      <c r="I13" s="10"/>
      <c r="J13" s="5"/>
    </row>
    <row r="14" spans="1:10" s="1" customFormat="1" ht="18" customHeight="1" thickBot="1" x14ac:dyDescent="0.35">
      <c r="A14" s="55" t="s">
        <v>71</v>
      </c>
      <c r="B14" s="80">
        <f>(C14*$C$7)+(D14*$D$7)+(E14*$E$7)+(F14*$F$7+(G14*$G$7)+(H14*$H$7)+(I14*$I$7)+(J14*$J$7))</f>
        <v>38070</v>
      </c>
      <c r="C14" s="56">
        <v>12</v>
      </c>
      <c r="D14" s="57">
        <v>6</v>
      </c>
      <c r="E14" s="57">
        <v>12</v>
      </c>
      <c r="F14" s="58">
        <v>7</v>
      </c>
      <c r="G14" s="10"/>
      <c r="H14" s="10"/>
      <c r="I14" s="10"/>
      <c r="J14" s="5"/>
    </row>
    <row r="15" spans="1:10" s="1" customFormat="1" ht="18" customHeight="1" x14ac:dyDescent="0.25">
      <c r="C15" s="6"/>
    </row>
    <row r="16" spans="1:10" s="1" customFormat="1" ht="18" customHeight="1" x14ac:dyDescent="0.25">
      <c r="A16" s="12" t="s">
        <v>30</v>
      </c>
      <c r="B16" s="29" t="s">
        <v>6</v>
      </c>
      <c r="C16" s="18" t="s">
        <v>0</v>
      </c>
      <c r="D16" s="19" t="s">
        <v>1</v>
      </c>
      <c r="E16" s="19" t="s">
        <v>1</v>
      </c>
      <c r="F16" s="31" t="s">
        <v>19</v>
      </c>
      <c r="G16" s="40"/>
      <c r="H16" s="7"/>
      <c r="I16" s="7"/>
    </row>
    <row r="17" spans="1:10" s="1" customFormat="1" ht="18" customHeight="1" x14ac:dyDescent="0.25">
      <c r="A17" s="13" t="s">
        <v>31</v>
      </c>
      <c r="B17" s="30" t="s">
        <v>7</v>
      </c>
      <c r="C17" s="21" t="s">
        <v>16</v>
      </c>
      <c r="D17" s="22" t="s">
        <v>16</v>
      </c>
      <c r="E17" s="22" t="s">
        <v>22</v>
      </c>
      <c r="F17" s="32" t="s">
        <v>16</v>
      </c>
      <c r="G17" s="40"/>
      <c r="H17" s="7"/>
      <c r="I17" s="7"/>
    </row>
    <row r="18" spans="1:10" s="1" customFormat="1" ht="18" customHeight="1" x14ac:dyDescent="0.25">
      <c r="A18" s="14" t="s">
        <v>18</v>
      </c>
      <c r="B18" s="30" t="s">
        <v>8</v>
      </c>
      <c r="C18" s="21" t="s">
        <v>29</v>
      </c>
      <c r="D18" s="22" t="s">
        <v>29</v>
      </c>
      <c r="E18" s="22" t="s">
        <v>10</v>
      </c>
      <c r="F18" s="32" t="s">
        <v>29</v>
      </c>
      <c r="G18" s="40"/>
      <c r="H18" s="7"/>
      <c r="I18" s="7"/>
    </row>
    <row r="19" spans="1:10" s="1" customFormat="1" ht="18" customHeight="1" x14ac:dyDescent="0.25">
      <c r="A19" s="14" t="s">
        <v>32</v>
      </c>
      <c r="B19" s="30" t="s">
        <v>3</v>
      </c>
      <c r="C19" s="46">
        <v>1300</v>
      </c>
      <c r="D19" s="47">
        <v>600</v>
      </c>
      <c r="E19" s="47">
        <v>11</v>
      </c>
      <c r="F19" s="48">
        <v>140</v>
      </c>
      <c r="G19" s="40"/>
      <c r="H19" s="7"/>
      <c r="I19" s="7"/>
    </row>
    <row r="20" spans="1:10" s="1" customFormat="1" ht="18" customHeight="1" x14ac:dyDescent="0.25">
      <c r="A20" s="15" t="s">
        <v>11</v>
      </c>
      <c r="B20" s="30" t="s">
        <v>2</v>
      </c>
      <c r="C20" s="26">
        <v>10</v>
      </c>
      <c r="D20" s="27">
        <v>7</v>
      </c>
      <c r="E20" s="27">
        <v>150</v>
      </c>
      <c r="F20" s="33">
        <v>4</v>
      </c>
      <c r="G20" s="41"/>
      <c r="H20" s="8"/>
      <c r="I20" s="8"/>
    </row>
    <row r="21" spans="1:10" s="1" customFormat="1" ht="18" customHeight="1" thickBot="1" x14ac:dyDescent="0.3">
      <c r="A21" s="60">
        <f>SUM(C21:I21)</f>
        <v>19410</v>
      </c>
      <c r="B21" s="30" t="s">
        <v>13</v>
      </c>
      <c r="C21" s="26">
        <f>C19*C20</f>
        <v>13000</v>
      </c>
      <c r="D21" s="27">
        <f t="shared" ref="D21" si="1">D19*D20</f>
        <v>4200</v>
      </c>
      <c r="E21" s="27">
        <f t="shared" ref="E21" si="2">E19*E20</f>
        <v>1650</v>
      </c>
      <c r="F21" s="33">
        <f t="shared" ref="F21" si="3">F19*F20</f>
        <v>560</v>
      </c>
      <c r="G21" s="42"/>
      <c r="H21" s="8"/>
      <c r="I21" s="8"/>
    </row>
    <row r="22" spans="1:10" s="1" customFormat="1" ht="18" customHeight="1" x14ac:dyDescent="0.2">
      <c r="A22" s="61" t="s">
        <v>12</v>
      </c>
      <c r="B22" s="72" t="s">
        <v>4</v>
      </c>
      <c r="C22" s="62" t="s">
        <v>40</v>
      </c>
      <c r="D22" s="63" t="s">
        <v>40</v>
      </c>
      <c r="E22" s="63" t="s">
        <v>15</v>
      </c>
      <c r="F22" s="64" t="s">
        <v>40</v>
      </c>
      <c r="G22" s="43"/>
      <c r="H22" s="11"/>
      <c r="I22" s="11"/>
    </row>
    <row r="23" spans="1:10" s="1" customFormat="1" ht="18" customHeight="1" x14ac:dyDescent="0.25">
      <c r="A23" s="16" t="s">
        <v>63</v>
      </c>
      <c r="B23" s="17">
        <f>(C23*$C$19)+(D23*$D$19)+(E23*$E$19)+(F23*$F$19)+(G23*$G$19)+(H23*$H$19)+(I23*$I$19)+(J23*$J$19)</f>
        <v>19481</v>
      </c>
      <c r="C23" s="50">
        <v>10</v>
      </c>
      <c r="D23" s="51">
        <v>7.1</v>
      </c>
      <c r="E23" s="51">
        <v>151</v>
      </c>
      <c r="F23" s="52">
        <v>4</v>
      </c>
      <c r="G23" s="44"/>
      <c r="H23" s="10"/>
      <c r="I23" s="10"/>
    </row>
    <row r="24" spans="1:10" s="1" customFormat="1" ht="18" customHeight="1" x14ac:dyDescent="0.25">
      <c r="A24" s="16"/>
      <c r="B24" s="17">
        <f t="shared" ref="B24:B27" si="4">(C24*$C$19)+(D24*$D$19)+(E24*$E$19)+(F24*$F$19)+(G24*$G$19)+(H24*$H$19)+(I24*$I$19)+(J24*$J$19)</f>
        <v>0</v>
      </c>
      <c r="C24" s="50"/>
      <c r="D24" s="51"/>
      <c r="E24" s="51"/>
      <c r="F24" s="52"/>
      <c r="G24" s="44"/>
      <c r="H24" s="10"/>
      <c r="I24" s="10"/>
    </row>
    <row r="25" spans="1:10" s="1" customFormat="1" ht="18" customHeight="1" x14ac:dyDescent="0.25">
      <c r="A25" s="16"/>
      <c r="B25" s="17">
        <f t="shared" si="4"/>
        <v>0</v>
      </c>
      <c r="C25" s="50"/>
      <c r="D25" s="51"/>
      <c r="E25" s="51"/>
      <c r="F25" s="52"/>
      <c r="G25" s="44"/>
      <c r="H25" s="10"/>
      <c r="I25" s="10"/>
    </row>
    <row r="26" spans="1:10" s="1" customFormat="1" ht="18" customHeight="1" x14ac:dyDescent="0.25">
      <c r="A26" s="16"/>
      <c r="B26" s="17">
        <f t="shared" si="4"/>
        <v>0</v>
      </c>
      <c r="C26" s="50"/>
      <c r="D26" s="51"/>
      <c r="E26" s="51"/>
      <c r="F26" s="52"/>
      <c r="G26" s="44"/>
      <c r="H26" s="10"/>
      <c r="I26" s="10"/>
    </row>
    <row r="27" spans="1:10" s="1" customFormat="1" ht="18" customHeight="1" thickBot="1" x14ac:dyDescent="0.3">
      <c r="A27" s="55"/>
      <c r="B27" s="59">
        <f t="shared" si="4"/>
        <v>0</v>
      </c>
      <c r="C27" s="56"/>
      <c r="D27" s="57"/>
      <c r="E27" s="57"/>
      <c r="F27" s="58"/>
      <c r="G27" s="44"/>
      <c r="H27" s="10"/>
      <c r="I27" s="10"/>
    </row>
    <row r="28" spans="1:10" s="1" customFormat="1" ht="18" customHeight="1" x14ac:dyDescent="0.25">
      <c r="C28" s="6"/>
    </row>
    <row r="29" spans="1:10" s="1" customFormat="1" ht="18" customHeight="1" x14ac:dyDescent="0.25">
      <c r="A29" s="12" t="s">
        <v>33</v>
      </c>
      <c r="B29" s="29" t="s">
        <v>6</v>
      </c>
      <c r="C29" s="18" t="s">
        <v>21</v>
      </c>
      <c r="D29" s="19" t="s">
        <v>0</v>
      </c>
      <c r="E29" s="19" t="s">
        <v>1</v>
      </c>
      <c r="F29" s="19" t="s">
        <v>19</v>
      </c>
      <c r="G29" s="20" t="s">
        <v>1</v>
      </c>
      <c r="H29" s="34"/>
      <c r="I29" s="34"/>
      <c r="J29" s="34"/>
    </row>
    <row r="30" spans="1:10" s="1" customFormat="1" ht="18" customHeight="1" x14ac:dyDescent="0.25">
      <c r="A30" s="13" t="s">
        <v>34</v>
      </c>
      <c r="B30" s="30" t="s">
        <v>7</v>
      </c>
      <c r="C30" s="21" t="s">
        <v>16</v>
      </c>
      <c r="D30" s="22" t="s">
        <v>16</v>
      </c>
      <c r="E30" s="22" t="s">
        <v>16</v>
      </c>
      <c r="F30" s="22" t="s">
        <v>16</v>
      </c>
      <c r="G30" s="23" t="s">
        <v>22</v>
      </c>
      <c r="H30" s="34"/>
      <c r="I30" s="34"/>
      <c r="J30" s="34"/>
    </row>
    <row r="31" spans="1:10" s="1" customFormat="1" ht="18" customHeight="1" x14ac:dyDescent="0.2">
      <c r="A31" s="14" t="s">
        <v>20</v>
      </c>
      <c r="B31" s="30" t="s">
        <v>8</v>
      </c>
      <c r="C31" s="21" t="s">
        <v>29</v>
      </c>
      <c r="D31" s="22" t="s">
        <v>29</v>
      </c>
      <c r="E31" s="22" t="s">
        <v>29</v>
      </c>
      <c r="F31" s="22" t="s">
        <v>29</v>
      </c>
      <c r="G31" s="23" t="s">
        <v>10</v>
      </c>
      <c r="H31" s="34"/>
      <c r="I31" s="34"/>
      <c r="J31" s="34"/>
    </row>
    <row r="32" spans="1:10" s="1" customFormat="1" ht="18" customHeight="1" x14ac:dyDescent="0.2">
      <c r="A32" s="14" t="s">
        <v>35</v>
      </c>
      <c r="B32" s="30" t="s">
        <v>3</v>
      </c>
      <c r="C32" s="24">
        <v>1240</v>
      </c>
      <c r="D32" s="25">
        <v>900</v>
      </c>
      <c r="E32" s="25">
        <v>200</v>
      </c>
      <c r="F32" s="25">
        <v>200</v>
      </c>
      <c r="G32" s="39">
        <v>1</v>
      </c>
      <c r="H32" s="34"/>
      <c r="I32" s="34"/>
      <c r="J32" s="34"/>
    </row>
    <row r="33" spans="1:10" s="1" customFormat="1" ht="18" customHeight="1" x14ac:dyDescent="0.2">
      <c r="A33" s="15" t="s">
        <v>11</v>
      </c>
      <c r="B33" s="30" t="s">
        <v>2</v>
      </c>
      <c r="C33" s="26">
        <v>10</v>
      </c>
      <c r="D33" s="27">
        <v>10</v>
      </c>
      <c r="E33" s="27">
        <v>8</v>
      </c>
      <c r="F33" s="27">
        <v>4</v>
      </c>
      <c r="G33" s="73">
        <v>150</v>
      </c>
      <c r="H33" s="37"/>
      <c r="I33" s="37"/>
      <c r="J33" s="37"/>
    </row>
    <row r="34" spans="1:10" s="1" customFormat="1" ht="18" customHeight="1" thickBot="1" x14ac:dyDescent="0.25">
      <c r="A34" s="60">
        <f>SUM(C34:I34)</f>
        <v>23950</v>
      </c>
      <c r="B34" s="30" t="s">
        <v>13</v>
      </c>
      <c r="C34" s="26">
        <f>C32*C33</f>
        <v>12400</v>
      </c>
      <c r="D34" s="27">
        <f t="shared" ref="D34" si="5">D32*D33</f>
        <v>9000</v>
      </c>
      <c r="E34" s="27">
        <f t="shared" ref="E34" si="6">E32*E33</f>
        <v>1600</v>
      </c>
      <c r="F34" s="27">
        <f t="shared" ref="F34" si="7">F32*F33</f>
        <v>800</v>
      </c>
      <c r="G34" s="28">
        <f t="shared" ref="G34" si="8">G32*G33</f>
        <v>150</v>
      </c>
      <c r="H34" s="37"/>
      <c r="I34" s="37"/>
      <c r="J34" s="37"/>
    </row>
    <row r="35" spans="1:10" s="1" customFormat="1" ht="18" customHeight="1" x14ac:dyDescent="0.2">
      <c r="A35" s="61" t="s">
        <v>12</v>
      </c>
      <c r="B35" s="72" t="s">
        <v>4</v>
      </c>
      <c r="C35" s="62" t="s">
        <v>40</v>
      </c>
      <c r="D35" s="63" t="s">
        <v>40</v>
      </c>
      <c r="E35" s="63" t="s">
        <v>40</v>
      </c>
      <c r="F35" s="63" t="s">
        <v>40</v>
      </c>
      <c r="G35" s="64" t="s">
        <v>15</v>
      </c>
      <c r="H35" s="38"/>
      <c r="I35" s="38"/>
      <c r="J35" s="38"/>
    </row>
    <row r="36" spans="1:10" s="1" customFormat="1" ht="18" customHeight="1" x14ac:dyDescent="0.25">
      <c r="A36" s="16" t="s">
        <v>74</v>
      </c>
      <c r="B36" s="17">
        <f>(C36*$C$32)+(D36*$D$32)+(E36*$E$32)+(F36*$F$32)+(G36*$G$32)+(H36*$H$32)+(I36*$I$32)+(J36*$J$32)</f>
        <v>64175</v>
      </c>
      <c r="C36" s="50">
        <v>34.35</v>
      </c>
      <c r="D36" s="51">
        <v>18.55</v>
      </c>
      <c r="E36" s="51">
        <v>15.88</v>
      </c>
      <c r="F36" s="51">
        <v>7.6</v>
      </c>
      <c r="G36" s="52">
        <v>190</v>
      </c>
      <c r="H36" s="38"/>
      <c r="I36" s="38"/>
      <c r="J36" s="38"/>
    </row>
    <row r="37" spans="1:10" s="1" customFormat="1" ht="18" customHeight="1" x14ac:dyDescent="0.25">
      <c r="A37" s="16" t="s">
        <v>72</v>
      </c>
      <c r="B37" s="17">
        <f>(C37*$C$32)+(D37*$D$32)+(E37*$E$32)+(F37*$F$32)+(G37*$G$32)+(H37*$H$32)+(I37*$I$32)+(J37*$J$32)</f>
        <v>33275</v>
      </c>
      <c r="C37" s="50">
        <v>15.5</v>
      </c>
      <c r="D37" s="51">
        <v>12.5</v>
      </c>
      <c r="E37" s="51">
        <v>8.25</v>
      </c>
      <c r="F37" s="51">
        <v>5</v>
      </c>
      <c r="G37" s="52">
        <v>155</v>
      </c>
      <c r="H37" s="45"/>
      <c r="I37" s="10"/>
      <c r="J37" s="10"/>
    </row>
    <row r="38" spans="1:10" s="1" customFormat="1" ht="18" customHeight="1" x14ac:dyDescent="0.25">
      <c r="A38" s="16" t="s">
        <v>63</v>
      </c>
      <c r="B38" s="17">
        <f>(C38*$C$32)+(D38*$D$32)+(E38*$E$32)+(F38*$F$32)+(G38*$G$32)+(H38*$H$32)+(I38*$I$32)+(J38*$J$32)</f>
        <v>32721</v>
      </c>
      <c r="C38" s="50">
        <v>16.75</v>
      </c>
      <c r="D38" s="51">
        <v>10</v>
      </c>
      <c r="E38" s="51">
        <v>10</v>
      </c>
      <c r="F38" s="51">
        <v>4</v>
      </c>
      <c r="G38" s="52">
        <v>151</v>
      </c>
      <c r="H38" s="10"/>
      <c r="I38" s="10"/>
      <c r="J38" s="10"/>
    </row>
    <row r="39" spans="1:10" s="1" customFormat="1" ht="18" customHeight="1" x14ac:dyDescent="0.25">
      <c r="A39" s="16" t="s">
        <v>70</v>
      </c>
      <c r="B39" s="17">
        <f>(C39*$C$32)+(D39*$D$32)+(E39*$E$32)+(F39*$F$32)+(G39*$G$32)+(H39*$H$32)+(I39*$I$32)+(J39*$J$32)</f>
        <v>27971.8</v>
      </c>
      <c r="C39" s="50">
        <v>12.17</v>
      </c>
      <c r="D39" s="51">
        <v>11.17</v>
      </c>
      <c r="E39" s="51">
        <v>9.17</v>
      </c>
      <c r="F39" s="51">
        <v>4.17</v>
      </c>
      <c r="G39" s="52">
        <v>160</v>
      </c>
      <c r="H39" s="10"/>
      <c r="I39" s="10"/>
      <c r="J39" s="10"/>
    </row>
    <row r="40" spans="1:10" s="1" customFormat="1" ht="18" customHeight="1" thickBot="1" x14ac:dyDescent="0.3">
      <c r="A40" s="55" t="s">
        <v>73</v>
      </c>
      <c r="B40" s="59">
        <f>(C40*$C$32)+(D40*$D$32)+(E40*$E$32)+(F40*$F$32)+(G40*$G$32)+(H40*$H$32)+(I40*$I$32)+(J40*$J$32)</f>
        <v>27820</v>
      </c>
      <c r="C40" s="56">
        <v>11.5</v>
      </c>
      <c r="D40" s="57">
        <v>11.7</v>
      </c>
      <c r="E40" s="57">
        <v>10.4</v>
      </c>
      <c r="F40" s="57">
        <v>4</v>
      </c>
      <c r="G40" s="58">
        <v>150</v>
      </c>
      <c r="H40" s="10"/>
      <c r="I40" s="10"/>
      <c r="J40" s="10"/>
    </row>
    <row r="41" spans="1:10" s="1" customFormat="1" ht="18" customHeight="1" x14ac:dyDescent="0.25">
      <c r="C41" s="6"/>
    </row>
    <row r="42" spans="1:10" ht="18" customHeight="1" x14ac:dyDescent="0.25">
      <c r="A42" s="12" t="s">
        <v>36</v>
      </c>
      <c r="B42" s="29" t="s">
        <v>6</v>
      </c>
      <c r="C42" s="18" t="s">
        <v>39</v>
      </c>
      <c r="D42" s="19" t="s">
        <v>5</v>
      </c>
      <c r="E42" s="19" t="s">
        <v>1</v>
      </c>
      <c r="F42" s="20" t="s">
        <v>1</v>
      </c>
      <c r="G42" s="34"/>
    </row>
    <row r="43" spans="1:10" ht="18" customHeight="1" x14ac:dyDescent="0.25">
      <c r="A43" s="13" t="s">
        <v>37</v>
      </c>
      <c r="B43" s="30" t="s">
        <v>7</v>
      </c>
      <c r="C43" s="21" t="s">
        <v>22</v>
      </c>
      <c r="D43" s="22" t="s">
        <v>22</v>
      </c>
      <c r="E43" s="22" t="s">
        <v>16</v>
      </c>
      <c r="F43" s="23" t="s">
        <v>22</v>
      </c>
      <c r="G43" s="34"/>
    </row>
    <row r="44" spans="1:10" ht="18" customHeight="1" x14ac:dyDescent="0.2">
      <c r="A44" s="14" t="s">
        <v>17</v>
      </c>
      <c r="B44" s="30" t="s">
        <v>8</v>
      </c>
      <c r="C44" s="21" t="s">
        <v>10</v>
      </c>
      <c r="D44" s="22" t="s">
        <v>10</v>
      </c>
      <c r="E44" s="22" t="s">
        <v>29</v>
      </c>
      <c r="F44" s="23" t="s">
        <v>10</v>
      </c>
      <c r="G44" s="34"/>
    </row>
    <row r="45" spans="1:10" ht="18" customHeight="1" x14ac:dyDescent="0.2">
      <c r="A45" s="14" t="s">
        <v>38</v>
      </c>
      <c r="B45" s="30" t="s">
        <v>3</v>
      </c>
      <c r="C45" s="24">
        <v>133</v>
      </c>
      <c r="D45" s="25">
        <v>49</v>
      </c>
      <c r="E45" s="25">
        <v>670</v>
      </c>
      <c r="F45" s="39">
        <v>2</v>
      </c>
      <c r="G45" s="53"/>
    </row>
    <row r="46" spans="1:10" ht="18" customHeight="1" x14ac:dyDescent="0.2">
      <c r="A46" s="15" t="s">
        <v>11</v>
      </c>
      <c r="B46" s="30" t="s">
        <v>2</v>
      </c>
      <c r="C46" s="26">
        <v>350</v>
      </c>
      <c r="D46" s="27">
        <v>250</v>
      </c>
      <c r="E46" s="27">
        <v>7</v>
      </c>
      <c r="F46" s="28">
        <v>200</v>
      </c>
      <c r="G46" s="37"/>
    </row>
    <row r="47" spans="1:10" ht="18" customHeight="1" thickBot="1" x14ac:dyDescent="0.25">
      <c r="A47" s="60">
        <f>SUM(C47:I47)</f>
        <v>63890</v>
      </c>
      <c r="B47" s="30" t="s">
        <v>13</v>
      </c>
      <c r="C47" s="26">
        <f>C45*C46</f>
        <v>46550</v>
      </c>
      <c r="D47" s="27">
        <f t="shared" ref="D47:F47" si="9">D45*D46</f>
        <v>12250</v>
      </c>
      <c r="E47" s="27">
        <f t="shared" si="9"/>
        <v>4690</v>
      </c>
      <c r="F47" s="28">
        <f t="shared" si="9"/>
        <v>400</v>
      </c>
      <c r="G47" s="37"/>
    </row>
    <row r="48" spans="1:10" ht="18" customHeight="1" x14ac:dyDescent="0.2">
      <c r="A48" s="61" t="s">
        <v>12</v>
      </c>
      <c r="B48" s="72" t="s">
        <v>4</v>
      </c>
      <c r="C48" s="62" t="s">
        <v>15</v>
      </c>
      <c r="D48" s="63" t="s">
        <v>15</v>
      </c>
      <c r="E48" s="63" t="s">
        <v>40</v>
      </c>
      <c r="F48" s="64" t="s">
        <v>15</v>
      </c>
      <c r="G48" s="38"/>
    </row>
    <row r="49" spans="1:10" ht="18" customHeight="1" x14ac:dyDescent="0.25">
      <c r="A49" s="16" t="s">
        <v>63</v>
      </c>
      <c r="B49" s="17">
        <f t="shared" ref="B49:B57" si="10">(C49*$C$45)+(D49*$D$45)+(E49*$E$45)+(F49*$F$45)+(G49*$G$45)+(H49*$H$45)+(I49*$I$45)+(J49*$J$45)</f>
        <v>118955.5</v>
      </c>
      <c r="C49" s="50">
        <v>661</v>
      </c>
      <c r="D49" s="51">
        <v>380</v>
      </c>
      <c r="E49" s="51">
        <v>16.75</v>
      </c>
      <c r="F49" s="52">
        <v>600</v>
      </c>
      <c r="G49" s="54"/>
    </row>
    <row r="50" spans="1:10" ht="18" customHeight="1" x14ac:dyDescent="0.25">
      <c r="A50" s="16" t="s">
        <v>61</v>
      </c>
      <c r="B50" s="17">
        <f t="shared" si="10"/>
        <v>100334.7</v>
      </c>
      <c r="C50" s="50">
        <v>605</v>
      </c>
      <c r="D50" s="51">
        <v>255</v>
      </c>
      <c r="E50" s="51">
        <v>10.41</v>
      </c>
      <c r="F50" s="52">
        <v>200</v>
      </c>
      <c r="G50" s="54"/>
    </row>
    <row r="51" spans="1:10" ht="18" customHeight="1" x14ac:dyDescent="0.25">
      <c r="A51" s="16" t="s">
        <v>66</v>
      </c>
      <c r="B51" s="17">
        <f t="shared" si="10"/>
        <v>90095</v>
      </c>
      <c r="C51" s="50">
        <v>500</v>
      </c>
      <c r="D51" s="51">
        <v>305</v>
      </c>
      <c r="E51" s="51">
        <v>12</v>
      </c>
      <c r="F51" s="52">
        <v>305</v>
      </c>
      <c r="G51" s="54"/>
    </row>
    <row r="52" spans="1:10" ht="18" customHeight="1" x14ac:dyDescent="0.25">
      <c r="A52" s="16" t="s">
        <v>62</v>
      </c>
      <c r="B52" s="17">
        <f t="shared" si="10"/>
        <v>80883.7</v>
      </c>
      <c r="C52" s="50">
        <v>458</v>
      </c>
      <c r="D52" s="51">
        <v>255</v>
      </c>
      <c r="E52" s="51">
        <v>10.41</v>
      </c>
      <c r="F52" s="52">
        <v>250</v>
      </c>
      <c r="G52" s="54"/>
    </row>
    <row r="53" spans="1:10" ht="18" customHeight="1" x14ac:dyDescent="0.25">
      <c r="A53" s="16" t="s">
        <v>67</v>
      </c>
      <c r="B53" s="17">
        <f t="shared" si="10"/>
        <v>79870</v>
      </c>
      <c r="C53" s="50">
        <v>450</v>
      </c>
      <c r="D53" s="51">
        <v>250</v>
      </c>
      <c r="E53" s="51">
        <v>11</v>
      </c>
      <c r="F53" s="52">
        <v>200</v>
      </c>
      <c r="G53" s="54"/>
    </row>
    <row r="54" spans="1:10" ht="18" customHeight="1" x14ac:dyDescent="0.25">
      <c r="A54" s="16" t="s">
        <v>60</v>
      </c>
      <c r="B54" s="17">
        <f t="shared" si="10"/>
        <v>70352.5</v>
      </c>
      <c r="C54" s="50">
        <v>385</v>
      </c>
      <c r="D54" s="51">
        <v>251</v>
      </c>
      <c r="E54" s="51">
        <v>9.5500000000000007</v>
      </c>
      <c r="F54" s="52">
        <v>225</v>
      </c>
      <c r="G54" s="54"/>
    </row>
    <row r="55" spans="1:10" ht="18" customHeight="1" x14ac:dyDescent="0.25">
      <c r="A55" s="16" t="s">
        <v>64</v>
      </c>
      <c r="B55" s="17">
        <f t="shared" si="10"/>
        <v>66737.5</v>
      </c>
      <c r="C55" s="50">
        <v>350</v>
      </c>
      <c r="D55" s="51">
        <v>250</v>
      </c>
      <c r="E55" s="51">
        <v>11.25</v>
      </c>
      <c r="F55" s="52">
        <v>200</v>
      </c>
      <c r="G55" s="54"/>
    </row>
    <row r="56" spans="1:10" ht="18" customHeight="1" x14ac:dyDescent="0.25">
      <c r="A56" s="16" t="s">
        <v>68</v>
      </c>
      <c r="B56" s="17">
        <f t="shared" si="10"/>
        <v>64802</v>
      </c>
      <c r="C56" s="50">
        <v>355</v>
      </c>
      <c r="D56" s="51">
        <v>255</v>
      </c>
      <c r="E56" s="51">
        <v>7</v>
      </c>
      <c r="F56" s="52">
        <v>201</v>
      </c>
      <c r="G56" s="54"/>
    </row>
    <row r="57" spans="1:10" ht="18" customHeight="1" thickBot="1" x14ac:dyDescent="0.3">
      <c r="A57" s="55" t="s">
        <v>65</v>
      </c>
      <c r="B57" s="59">
        <f t="shared" si="10"/>
        <v>63890</v>
      </c>
      <c r="C57" s="56">
        <v>350</v>
      </c>
      <c r="D57" s="57">
        <v>250</v>
      </c>
      <c r="E57" s="57">
        <v>7</v>
      </c>
      <c r="F57" s="58">
        <v>200</v>
      </c>
      <c r="G57" s="54"/>
    </row>
    <row r="58" spans="1:10" ht="18" customHeight="1" x14ac:dyDescent="0.2"/>
    <row r="59" spans="1:10" ht="18" customHeight="1" x14ac:dyDescent="0.25">
      <c r="A59" s="12" t="s">
        <v>41</v>
      </c>
      <c r="B59" s="29" t="s">
        <v>6</v>
      </c>
      <c r="C59" s="18" t="s">
        <v>1</v>
      </c>
      <c r="D59" s="19" t="s">
        <v>54</v>
      </c>
      <c r="E59" s="19" t="s">
        <v>55</v>
      </c>
      <c r="F59" s="19" t="s">
        <v>5</v>
      </c>
      <c r="G59" s="20" t="s">
        <v>56</v>
      </c>
      <c r="H59" s="20" t="s">
        <v>57</v>
      </c>
      <c r="I59" s="20" t="s">
        <v>0</v>
      </c>
      <c r="J59" s="20" t="s">
        <v>1</v>
      </c>
    </row>
    <row r="60" spans="1:10" ht="18" customHeight="1" x14ac:dyDescent="0.25">
      <c r="A60" s="13" t="s">
        <v>42</v>
      </c>
      <c r="B60" s="30" t="s">
        <v>7</v>
      </c>
      <c r="C60" s="21" t="s">
        <v>9</v>
      </c>
      <c r="D60" s="22" t="s">
        <v>22</v>
      </c>
      <c r="E60" s="22" t="s">
        <v>22</v>
      </c>
      <c r="F60" s="22" t="s">
        <v>22</v>
      </c>
      <c r="G60" s="23" t="s">
        <v>22</v>
      </c>
      <c r="H60" s="23" t="s">
        <v>22</v>
      </c>
      <c r="I60" s="23" t="s">
        <v>16</v>
      </c>
      <c r="J60" s="23" t="s">
        <v>22</v>
      </c>
    </row>
    <row r="61" spans="1:10" ht="18" customHeight="1" x14ac:dyDescent="0.2">
      <c r="A61" s="14" t="s">
        <v>18</v>
      </c>
      <c r="B61" s="30" t="s">
        <v>8</v>
      </c>
      <c r="C61" s="21" t="s">
        <v>29</v>
      </c>
      <c r="D61" s="22" t="s">
        <v>10</v>
      </c>
      <c r="E61" s="22" t="s">
        <v>10</v>
      </c>
      <c r="F61" s="22" t="s">
        <v>10</v>
      </c>
      <c r="G61" s="23" t="s">
        <v>10</v>
      </c>
      <c r="H61" s="23" t="s">
        <v>10</v>
      </c>
      <c r="I61" s="23" t="s">
        <v>29</v>
      </c>
      <c r="J61" s="23" t="s">
        <v>10</v>
      </c>
    </row>
    <row r="62" spans="1:10" ht="18" customHeight="1" x14ac:dyDescent="0.2">
      <c r="A62" s="14" t="s">
        <v>43</v>
      </c>
      <c r="B62" s="30" t="s">
        <v>3</v>
      </c>
      <c r="C62" s="46">
        <v>1730</v>
      </c>
      <c r="D62" s="47">
        <v>30</v>
      </c>
      <c r="E62" s="47">
        <v>7</v>
      </c>
      <c r="F62" s="47">
        <v>5</v>
      </c>
      <c r="G62" s="49">
        <v>4</v>
      </c>
      <c r="H62" s="49">
        <v>3</v>
      </c>
      <c r="I62" s="49">
        <v>30</v>
      </c>
      <c r="J62" s="49">
        <v>1</v>
      </c>
    </row>
    <row r="63" spans="1:10" ht="18" customHeight="1" x14ac:dyDescent="0.2">
      <c r="A63" s="15" t="s">
        <v>11</v>
      </c>
      <c r="B63" s="30" t="s">
        <v>2</v>
      </c>
      <c r="C63" s="26">
        <v>9</v>
      </c>
      <c r="D63" s="27">
        <v>200</v>
      </c>
      <c r="E63" s="27">
        <v>300</v>
      </c>
      <c r="F63" s="27">
        <v>200</v>
      </c>
      <c r="G63" s="28">
        <v>200</v>
      </c>
      <c r="H63" s="28">
        <v>200</v>
      </c>
      <c r="I63" s="28">
        <v>8</v>
      </c>
      <c r="J63" s="28">
        <v>150</v>
      </c>
    </row>
    <row r="64" spans="1:10" ht="18" customHeight="1" thickBot="1" x14ac:dyDescent="0.25">
      <c r="A64" s="60">
        <f>SUM(C64:J64)</f>
        <v>26460</v>
      </c>
      <c r="B64" s="30" t="s">
        <v>13</v>
      </c>
      <c r="C64" s="26">
        <f>C62*C63</f>
        <v>15570</v>
      </c>
      <c r="D64" s="27">
        <f t="shared" ref="D64:F64" si="11">D62*D63</f>
        <v>6000</v>
      </c>
      <c r="E64" s="27">
        <f t="shared" si="11"/>
        <v>2100</v>
      </c>
      <c r="F64" s="27">
        <f t="shared" si="11"/>
        <v>1000</v>
      </c>
      <c r="G64" s="28">
        <f>G62*G63</f>
        <v>800</v>
      </c>
      <c r="H64" s="28">
        <f t="shared" ref="H64:I64" si="12">H62*H63</f>
        <v>600</v>
      </c>
      <c r="I64" s="28">
        <f t="shared" si="12"/>
        <v>240</v>
      </c>
      <c r="J64" s="28">
        <f t="shared" ref="J64" si="13">J62*J63</f>
        <v>150</v>
      </c>
    </row>
    <row r="65" spans="1:10" ht="18" customHeight="1" x14ac:dyDescent="0.2">
      <c r="A65" s="61" t="s">
        <v>12</v>
      </c>
      <c r="B65" s="72" t="s">
        <v>4</v>
      </c>
      <c r="C65" s="62" t="s">
        <v>40</v>
      </c>
      <c r="D65" s="63" t="s">
        <v>15</v>
      </c>
      <c r="E65" s="63" t="s">
        <v>15</v>
      </c>
      <c r="F65" s="63" t="s">
        <v>14</v>
      </c>
      <c r="G65" s="64" t="s">
        <v>15</v>
      </c>
      <c r="H65" s="64" t="s">
        <v>15</v>
      </c>
      <c r="I65" s="64" t="s">
        <v>40</v>
      </c>
      <c r="J65" s="64" t="s">
        <v>40</v>
      </c>
    </row>
    <row r="66" spans="1:10" ht="18" customHeight="1" x14ac:dyDescent="0.25">
      <c r="A66" s="16" t="s">
        <v>69</v>
      </c>
      <c r="B66" s="17">
        <f>(C66*$C$62)+(D66*$D$62)+(E66*$E$62)+(F66*$F$62)+(G66*$G$62)+(H66*$H$62)+(I66*$I$62)+(J66*$J$62)</f>
        <v>0</v>
      </c>
      <c r="C66" s="50"/>
      <c r="D66" s="51"/>
      <c r="E66" s="51"/>
      <c r="F66" s="51"/>
      <c r="G66" s="52"/>
      <c r="H66" s="52"/>
      <c r="I66" s="52"/>
      <c r="J66" s="52"/>
    </row>
    <row r="67" spans="1:10" ht="18" customHeight="1" x14ac:dyDescent="0.25">
      <c r="B67" s="17">
        <f t="shared" ref="B67:B70" si="14">(C67*$C$62)+(D67*$D$62)+(E67*$E$62)+(F67*$F$62)+(G67*$G$62)+(H67*$H$62)+(I67*$I$62)+(J67*$J$62)</f>
        <v>0</v>
      </c>
      <c r="C67" s="50"/>
      <c r="D67" s="51"/>
      <c r="E67" s="51"/>
      <c r="F67" s="51"/>
      <c r="G67" s="52"/>
      <c r="H67" s="52"/>
      <c r="I67" s="52"/>
      <c r="J67" s="52"/>
    </row>
    <row r="68" spans="1:10" ht="18" customHeight="1" x14ac:dyDescent="0.25">
      <c r="A68" s="16"/>
      <c r="B68" s="17">
        <f t="shared" si="14"/>
        <v>0</v>
      </c>
      <c r="C68" s="50"/>
      <c r="D68" s="51"/>
      <c r="E68" s="51"/>
      <c r="F68" s="51"/>
      <c r="G68" s="52"/>
      <c r="H68" s="52"/>
      <c r="I68" s="52"/>
      <c r="J68" s="52"/>
    </row>
    <row r="69" spans="1:10" ht="18" customHeight="1" x14ac:dyDescent="0.25">
      <c r="A69" s="16"/>
      <c r="B69" s="17">
        <f t="shared" si="14"/>
        <v>0</v>
      </c>
      <c r="C69" s="50"/>
      <c r="D69" s="51"/>
      <c r="E69" s="51"/>
      <c r="F69" s="51"/>
      <c r="G69" s="52"/>
      <c r="H69" s="52"/>
      <c r="I69" s="52"/>
      <c r="J69" s="52"/>
    </row>
    <row r="70" spans="1:10" ht="18" customHeight="1" thickBot="1" x14ac:dyDescent="0.3">
      <c r="A70" s="55"/>
      <c r="B70" s="59">
        <f t="shared" si="14"/>
        <v>0</v>
      </c>
      <c r="C70" s="56"/>
      <c r="D70" s="57"/>
      <c r="E70" s="57"/>
      <c r="F70" s="57"/>
      <c r="G70" s="58"/>
      <c r="H70" s="58"/>
      <c r="I70" s="58"/>
      <c r="J70" s="58"/>
    </row>
    <row r="71" spans="1:10" ht="18" customHeight="1" x14ac:dyDescent="0.2"/>
    <row r="72" spans="1:10" ht="18" customHeight="1" x14ac:dyDescent="0.25">
      <c r="A72" s="12" t="s">
        <v>44</v>
      </c>
      <c r="B72" s="29" t="s">
        <v>6</v>
      </c>
      <c r="C72" s="18" t="s">
        <v>0</v>
      </c>
      <c r="D72" s="19" t="s">
        <v>0</v>
      </c>
      <c r="E72" s="19" t="s">
        <v>1</v>
      </c>
      <c r="F72" s="19" t="s">
        <v>1</v>
      </c>
      <c r="G72" s="20" t="s">
        <v>19</v>
      </c>
      <c r="H72" s="20" t="s">
        <v>5</v>
      </c>
      <c r="I72" s="67"/>
    </row>
    <row r="73" spans="1:10" ht="18" customHeight="1" x14ac:dyDescent="0.25">
      <c r="A73" s="13" t="s">
        <v>45</v>
      </c>
      <c r="B73" s="30" t="s">
        <v>7</v>
      </c>
      <c r="C73" s="21" t="s">
        <v>9</v>
      </c>
      <c r="D73" s="22" t="s">
        <v>51</v>
      </c>
      <c r="E73" s="22" t="s">
        <v>22</v>
      </c>
      <c r="F73" s="22" t="s">
        <v>16</v>
      </c>
      <c r="G73" s="23" t="s">
        <v>16</v>
      </c>
      <c r="H73" s="23" t="s">
        <v>9</v>
      </c>
      <c r="I73" s="67"/>
    </row>
    <row r="74" spans="1:10" ht="18" customHeight="1" x14ac:dyDescent="0.2">
      <c r="A74" s="14" t="s">
        <v>17</v>
      </c>
      <c r="B74" s="30" t="s">
        <v>8</v>
      </c>
      <c r="C74" s="21" t="s">
        <v>29</v>
      </c>
      <c r="D74" s="22" t="s">
        <v>52</v>
      </c>
      <c r="E74" s="22" t="s">
        <v>10</v>
      </c>
      <c r="F74" s="22" t="s">
        <v>29</v>
      </c>
      <c r="G74" s="23" t="s">
        <v>29</v>
      </c>
      <c r="H74" s="23" t="s">
        <v>29</v>
      </c>
      <c r="I74" s="67"/>
    </row>
    <row r="75" spans="1:10" ht="18" customHeight="1" x14ac:dyDescent="0.2">
      <c r="A75" s="14" t="s">
        <v>46</v>
      </c>
      <c r="B75" s="30" t="s">
        <v>3</v>
      </c>
      <c r="C75" s="46">
        <v>2370</v>
      </c>
      <c r="D75" s="47">
        <v>500</v>
      </c>
      <c r="E75" s="47">
        <v>40</v>
      </c>
      <c r="F75" s="47">
        <v>1000</v>
      </c>
      <c r="G75" s="49">
        <v>200</v>
      </c>
      <c r="H75" s="49">
        <v>120</v>
      </c>
      <c r="I75" s="68"/>
    </row>
    <row r="76" spans="1:10" ht="18" customHeight="1" x14ac:dyDescent="0.2">
      <c r="A76" s="15" t="s">
        <v>11</v>
      </c>
      <c r="B76" s="30" t="s">
        <v>2</v>
      </c>
      <c r="C76" s="26">
        <v>10</v>
      </c>
      <c r="D76" s="27">
        <v>35</v>
      </c>
      <c r="E76" s="27">
        <v>200</v>
      </c>
      <c r="F76" s="27">
        <v>8</v>
      </c>
      <c r="G76" s="28">
        <v>4</v>
      </c>
      <c r="H76" s="28">
        <v>2.5</v>
      </c>
      <c r="I76" s="69"/>
    </row>
    <row r="77" spans="1:10" ht="18" customHeight="1" thickBot="1" x14ac:dyDescent="0.25">
      <c r="A77" s="60">
        <f>SUM(C77:I77)</f>
        <v>58300</v>
      </c>
      <c r="B77" s="30" t="s">
        <v>13</v>
      </c>
      <c r="C77" s="26">
        <f>C75*C76</f>
        <v>23700</v>
      </c>
      <c r="D77" s="27">
        <f t="shared" ref="D77:F77" si="15">D75*D76</f>
        <v>17500</v>
      </c>
      <c r="E77" s="27">
        <f t="shared" si="15"/>
        <v>8000</v>
      </c>
      <c r="F77" s="27">
        <f t="shared" si="15"/>
        <v>8000</v>
      </c>
      <c r="G77" s="28">
        <f>G75*G76</f>
        <v>800</v>
      </c>
      <c r="H77" s="28">
        <f t="shared" ref="H77" si="16">H75*H76</f>
        <v>300</v>
      </c>
      <c r="I77" s="69"/>
    </row>
    <row r="78" spans="1:10" ht="18" customHeight="1" x14ac:dyDescent="0.2">
      <c r="A78" s="61" t="s">
        <v>12</v>
      </c>
      <c r="B78" s="72" t="s">
        <v>4</v>
      </c>
      <c r="C78" s="62" t="s">
        <v>40</v>
      </c>
      <c r="D78" s="63" t="s">
        <v>53</v>
      </c>
      <c r="E78" s="63" t="s">
        <v>15</v>
      </c>
      <c r="F78" s="63" t="s">
        <v>40</v>
      </c>
      <c r="G78" s="64" t="s">
        <v>40</v>
      </c>
      <c r="H78" s="64" t="s">
        <v>40</v>
      </c>
      <c r="I78" s="70"/>
    </row>
    <row r="79" spans="1:10" ht="18" customHeight="1" x14ac:dyDescent="0.25">
      <c r="A79" s="16" t="s">
        <v>58</v>
      </c>
      <c r="B79" s="17">
        <f>(C79*$C$75)+(D79*$D$75)+(E79*$E$75)+(F79*$F$75)+(G79*$G$75)+(H79*$H$75)+(I79*$I$75)+(J79*$J$75)</f>
        <v>90881.5</v>
      </c>
      <c r="C79" s="50">
        <v>14.95</v>
      </c>
      <c r="D79" s="51">
        <v>60.5</v>
      </c>
      <c r="E79" s="51">
        <v>220</v>
      </c>
      <c r="F79" s="51">
        <v>14.9</v>
      </c>
      <c r="G79" s="52">
        <v>6</v>
      </c>
      <c r="H79" s="52">
        <v>2.5</v>
      </c>
      <c r="I79" s="71"/>
    </row>
    <row r="80" spans="1:10" ht="18" customHeight="1" x14ac:dyDescent="0.25">
      <c r="A80" s="16" t="s">
        <v>59</v>
      </c>
      <c r="B80" s="17">
        <f>(C80*$C$75)+(D80*$D$75)+(E80*$E$75)+(F80*$F$75)+(G80*$G$75)+(H80*$H$75)+(I80*$I$75)+(J80*$J$75)</f>
        <v>89230.6</v>
      </c>
      <c r="C80" s="50">
        <v>17.18</v>
      </c>
      <c r="D80" s="51">
        <v>55</v>
      </c>
      <c r="E80" s="51">
        <v>225</v>
      </c>
      <c r="F80" s="51">
        <v>10.1</v>
      </c>
      <c r="G80" s="52">
        <v>7.77</v>
      </c>
      <c r="H80" s="52">
        <v>3</v>
      </c>
      <c r="I80" s="71"/>
    </row>
    <row r="81" spans="1:9" ht="18" customHeight="1" x14ac:dyDescent="0.25">
      <c r="A81" s="16" t="s">
        <v>61</v>
      </c>
      <c r="B81" s="17">
        <f>(C81*$C$75)+(D81*$D$75)+(E81*$E$75)+(F81*$F$75)+(G81*$G$75)+(H81*$H$75)+(I81*$I$75)+(J81*$J$75)</f>
        <v>76485</v>
      </c>
      <c r="C81" s="50">
        <v>12.5</v>
      </c>
      <c r="D81" s="51">
        <v>45</v>
      </c>
      <c r="E81" s="51">
        <v>275</v>
      </c>
      <c r="F81" s="51">
        <v>10.5</v>
      </c>
      <c r="G81" s="52">
        <v>8</v>
      </c>
      <c r="H81" s="52">
        <v>10.5</v>
      </c>
      <c r="I81" s="71"/>
    </row>
    <row r="82" spans="1:9" ht="18" customHeight="1" x14ac:dyDescent="0.25">
      <c r="A82" s="16" t="s">
        <v>64</v>
      </c>
      <c r="B82" s="17">
        <f>(C82*$C$75)+(D82*$D$75)+(E82*$E$75)+(F82*$F$75)+(G82*$G$75)+(H82*$H$75)+(I82*$I$75)+(J82*$J$75)</f>
        <v>74314.8</v>
      </c>
      <c r="C82" s="50">
        <v>13.44</v>
      </c>
      <c r="D82" s="51">
        <v>40</v>
      </c>
      <c r="E82" s="51">
        <v>200</v>
      </c>
      <c r="F82" s="51">
        <v>12.5</v>
      </c>
      <c r="G82" s="52">
        <v>6.81</v>
      </c>
      <c r="H82" s="52">
        <v>5</v>
      </c>
      <c r="I82" s="71"/>
    </row>
    <row r="83" spans="1:9" ht="18" customHeight="1" thickBot="1" x14ac:dyDescent="0.3">
      <c r="A83" s="55" t="s">
        <v>60</v>
      </c>
      <c r="B83" s="59">
        <f>(C83*$C$75)+(D83*$D$75)+(E83*$E$75)+(F83*$F$75)+(G83*$G$75)+(H83*$H$75)+(I83*$I$75)+(J83*$J$75)</f>
        <v>63635</v>
      </c>
      <c r="C83" s="56">
        <v>10.5</v>
      </c>
      <c r="D83" s="57">
        <v>37</v>
      </c>
      <c r="E83" s="57">
        <v>205</v>
      </c>
      <c r="F83" s="57">
        <v>10.5</v>
      </c>
      <c r="G83" s="58">
        <v>6.1</v>
      </c>
      <c r="H83" s="58">
        <v>2.75</v>
      </c>
      <c r="I83" s="71"/>
    </row>
  </sheetData>
  <sortState xmlns:xlrd2="http://schemas.microsoft.com/office/spreadsheetml/2017/richdata2" ref="A36:G40">
    <sortCondition descending="1" ref="B36:B40"/>
  </sortState>
  <mergeCells count="1">
    <mergeCell ref="H1:J1"/>
  </mergeCells>
  <phoneticPr fontId="4" type="noConversion"/>
  <printOptions horizontalCentered="1" verticalCentered="1"/>
  <pageMargins left="0.5" right="0.5" top="0.5" bottom="0.5" header="0.25" footer="0.25"/>
  <pageSetup scale="67" fitToHeight="3" orientation="landscape" r:id="rId1"/>
  <headerFooter alignWithMargins="0"/>
  <rowBreaks count="1" manualBreakCount="1">
    <brk id="40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6F66B830E32142956ED9EF6FFD2F53" ma:contentTypeVersion="2" ma:contentTypeDescription="Create a new document." ma:contentTypeScope="" ma:versionID="d99c4e255aea3a1619a0bee8d125dcf6">
  <xsd:schema xmlns:xsd="http://www.w3.org/2001/XMLSchema" xmlns:xs="http://www.w3.org/2001/XMLSchema" xmlns:p="http://schemas.microsoft.com/office/2006/metadata/properties" xmlns:ns1="http://schemas.microsoft.com/sharepoint/v3" xmlns:ns2="cbfaa05a-aef5-499f-8dc3-7a2def7ff9ad" targetNamespace="http://schemas.microsoft.com/office/2006/metadata/properties" ma:root="true" ma:fieldsID="52353f2ada87410f3231d9548767be65" ns1:_="" ns2:_="">
    <xsd:import namespace="http://schemas.microsoft.com/sharepoint/v3"/>
    <xsd:import namespace="cbfaa05a-aef5-499f-8dc3-7a2def7ff9a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faa05a-aef5-499f-8dc3-7a2def7ff9a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9AB5FE-5923-4F68-A625-9D00332959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faa05a-aef5-499f-8dc3-7a2def7ff9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66EF98-6EC3-4FF3-B085-0B605DB4204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5CFCCCA8-4969-4553-BF28-07E68DB4D1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</vt:lpstr>
      <vt:lpstr>Results!Print_Area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schwaj</dc:creator>
  <cp:lastModifiedBy>Burns, Kevin J - BCPL</cp:lastModifiedBy>
  <cp:lastPrinted>2022-12-02T18:51:28Z</cp:lastPrinted>
  <dcterms:created xsi:type="dcterms:W3CDTF">2009-11-12T14:01:48Z</dcterms:created>
  <dcterms:modified xsi:type="dcterms:W3CDTF">2022-12-02T20:09:26Z</dcterms:modified>
</cp:coreProperties>
</file>