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ebsite\ProductionWeb\TimberSales\"/>
    </mc:Choice>
  </mc:AlternateContent>
  <xr:revisionPtr revIDLastSave="0" documentId="13_ncr:1_{5FE23839-1FCD-4750-AC1C-49DAB0554CAF}" xr6:coauthVersionLast="47" xr6:coauthVersionMax="47" xr10:uidLastSave="{00000000-0000-0000-0000-000000000000}"/>
  <workbookProtection workbookAlgorithmName="SHA-512" workbookHashValue="HvrIuQaBOFeyPwlApBP5SJi/DcE9aXd50iULKOTwzXaGGx5Tq+CbpiVtpOB3ObnqtCm77XCZTHX57PguXRYxQg==" workbookSaltValue="WWiIjY/ZqPZ9tor4xgEtlQ==" workbookSpinCount="100000" lockStructure="1"/>
  <bookViews>
    <workbookView xWindow="768" yWindow="768" windowWidth="17280" windowHeight="9132" tabRatio="413" xr2:uid="{00000000-000D-0000-FFFF-FFFF00000000}"/>
  </bookViews>
  <sheets>
    <sheet name="Results" sheetId="1" r:id="rId1"/>
  </sheets>
  <definedNames>
    <definedName name="_xlnm.Print_Area" localSheetId="0">Results!$A$1:$J$59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" l="1"/>
  <c r="B45" i="1"/>
  <c r="B43" i="1"/>
  <c r="B33" i="1"/>
  <c r="B59" i="1"/>
  <c r="B58" i="1"/>
  <c r="B31" i="1"/>
  <c r="B32" i="1"/>
  <c r="H40" i="1"/>
  <c r="G40" i="1"/>
  <c r="G18" i="1"/>
  <c r="B22" i="1"/>
  <c r="G9" i="1"/>
  <c r="B11" i="1"/>
  <c r="B49" i="1"/>
  <c r="B48" i="1"/>
  <c r="B42" i="1"/>
  <c r="B44" i="1"/>
  <c r="B47" i="1"/>
  <c r="B20" i="1"/>
  <c r="B21" i="1"/>
  <c r="H29" i="1"/>
  <c r="G29" i="1"/>
  <c r="F29" i="1"/>
  <c r="E29" i="1"/>
  <c r="D29" i="1"/>
  <c r="C29" i="1"/>
  <c r="F40" i="1"/>
  <c r="E40" i="1"/>
  <c r="D40" i="1"/>
  <c r="C40" i="1"/>
  <c r="J3" i="1" l="1"/>
  <c r="J4" i="1" s="1"/>
  <c r="A29" i="1"/>
  <c r="A40" i="1"/>
  <c r="C56" i="1"/>
  <c r="F18" i="1"/>
  <c r="E18" i="1"/>
  <c r="D18" i="1"/>
  <c r="C18" i="1"/>
  <c r="D9" i="1"/>
  <c r="E9" i="1"/>
  <c r="F9" i="1"/>
  <c r="C9" i="1"/>
  <c r="A18" i="1" l="1"/>
  <c r="A9" i="1"/>
  <c r="A56" i="1"/>
  <c r="I3" i="1" s="1"/>
  <c r="I4" i="1" l="1"/>
</calcChain>
</file>

<file path=xl/sharedStrings.xml><?xml version="1.0" encoding="utf-8"?>
<sst xmlns="http://schemas.openxmlformats.org/spreadsheetml/2006/main" count="181" uniqueCount="73">
  <si>
    <t>Aspen</t>
  </si>
  <si>
    <t>Hardwood</t>
  </si>
  <si>
    <t>Minimum Bid</t>
  </si>
  <si>
    <t>Estimated Volume</t>
  </si>
  <si>
    <t>Total Bid</t>
  </si>
  <si>
    <t>Basswood</t>
  </si>
  <si>
    <t>Species</t>
  </si>
  <si>
    <t>Product</t>
  </si>
  <si>
    <t>Units</t>
  </si>
  <si>
    <t>Pulp</t>
  </si>
  <si>
    <t>MBF</t>
  </si>
  <si>
    <t>Bidder:</t>
  </si>
  <si>
    <t>Estimated Value</t>
  </si>
  <si>
    <t>per MBF</t>
  </si>
  <si>
    <t>Pulp &amp; Bolts</t>
  </si>
  <si>
    <t>Forest County</t>
  </si>
  <si>
    <t>Softwood</t>
  </si>
  <si>
    <t>Oneida County</t>
  </si>
  <si>
    <t>Red Pine</t>
  </si>
  <si>
    <t>Woodsrun Logs</t>
  </si>
  <si>
    <t xml:space="preserve">Bidder: </t>
  </si>
  <si>
    <t>TONS</t>
  </si>
  <si>
    <t>Sugar Maple</t>
  </si>
  <si>
    <t>per TON</t>
  </si>
  <si>
    <t>Summary Statistics</t>
  </si>
  <si>
    <t>CORDS</t>
  </si>
  <si>
    <t>per CORD</t>
  </si>
  <si>
    <t>TS-202401</t>
  </si>
  <si>
    <t>"Double Bend Hardwoods"</t>
  </si>
  <si>
    <t>185 Acres</t>
  </si>
  <si>
    <t>Bolts</t>
  </si>
  <si>
    <t>Hemlock</t>
  </si>
  <si>
    <t>Board of Commissioners of Public Lands - Spring FY 2024 Timber Sale Bids</t>
  </si>
  <si>
    <t>TS-202404</t>
  </si>
  <si>
    <t>"Flowage Pine II"</t>
  </si>
  <si>
    <t>Pulp &amp; Bolt</t>
  </si>
  <si>
    <t>TS-202406</t>
  </si>
  <si>
    <t>"Hilltop Hardwoods"</t>
  </si>
  <si>
    <t>92 Acres</t>
  </si>
  <si>
    <t>TS-202414</t>
  </si>
  <si>
    <t>Marinette County</t>
  </si>
  <si>
    <t>63 Acres</t>
  </si>
  <si>
    <t>Woodsrun</t>
  </si>
  <si>
    <t>"Stoney Creek Hardwoods"</t>
  </si>
  <si>
    <t>120 acres</t>
  </si>
  <si>
    <t>Bid Opening:  Lake Tomahawk Field Office -  10:01 am - 06/02/2023</t>
  </si>
  <si>
    <t>98 Acres</t>
  </si>
  <si>
    <t>Balsam Fir</t>
  </si>
  <si>
    <t>Total Acres</t>
  </si>
  <si>
    <t>Min Bid</t>
  </si>
  <si>
    <t>Actual Bid</t>
  </si>
  <si>
    <t>Value / Acre:</t>
  </si>
  <si>
    <t>Oneida &amp; Price Counties</t>
  </si>
  <si>
    <t>Hardwood pulp thinning</t>
  </si>
  <si>
    <t>Hardwood sawlog thinning</t>
  </si>
  <si>
    <t>"Spring Breakup Utility Poles"</t>
  </si>
  <si>
    <t>Red pine utility pole thinning</t>
  </si>
  <si>
    <t>Albrecht Trucking II</t>
  </si>
  <si>
    <t>Biewer Wisconsin Sawmill</t>
  </si>
  <si>
    <t>Bell Timber</t>
  </si>
  <si>
    <t>TSI Logging</t>
  </si>
  <si>
    <t>TS-202405</t>
  </si>
  <si>
    <t>Jason Smola</t>
  </si>
  <si>
    <t>SV Logging Inc</t>
  </si>
  <si>
    <t>Dan Yoder</t>
  </si>
  <si>
    <t>Tigerton Lumber</t>
  </si>
  <si>
    <t>Sam Pyrcz</t>
  </si>
  <si>
    <t>Twin Forest Products</t>
  </si>
  <si>
    <t>Northwest Hardwoods</t>
  </si>
  <si>
    <t>Stella-Jones</t>
  </si>
  <si>
    <t>Red pine thinning</t>
  </si>
  <si>
    <t>Timber Products Company</t>
  </si>
  <si>
    <t xml:space="preserve">Connor Timber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</si>
</sst>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#,##0.0"/>
    <numFmt numFmtId="166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8" fontId="7" fillId="0" borderId="0" xfId="0" applyNumberFormat="1" applyFont="1" applyAlignment="1">
      <alignment horizontal="center"/>
    </xf>
    <xf numFmtId="0" fontId="5" fillId="0" borderId="0" xfId="0" applyFont="1"/>
    <xf numFmtId="2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10" fillId="0" borderId="3" xfId="0" applyFont="1" applyBorder="1"/>
    <xf numFmtId="44" fontId="11" fillId="0" borderId="0" xfId="1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8" fontId="12" fillId="0" borderId="7" xfId="0" applyNumberFormat="1" applyFont="1" applyBorder="1" applyAlignment="1">
      <alignment horizontal="center"/>
    </xf>
    <xf numFmtId="8" fontId="12" fillId="0" borderId="8" xfId="0" applyNumberFormat="1" applyFont="1" applyBorder="1" applyAlignment="1">
      <alignment horizontal="center"/>
    </xf>
    <xf numFmtId="8" fontId="12" fillId="0" borderId="9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165" fontId="12" fillId="0" borderId="7" xfId="0" applyNumberFormat="1" applyFont="1" applyBorder="1" applyAlignment="1">
      <alignment horizontal="center"/>
    </xf>
    <xf numFmtId="165" fontId="12" fillId="0" borderId="8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166" fontId="9" fillId="0" borderId="7" xfId="0" applyNumberFormat="1" applyFont="1" applyBorder="1" applyAlignment="1">
      <alignment horizontal="center"/>
    </xf>
    <xf numFmtId="166" fontId="9" fillId="0" borderId="8" xfId="0" applyNumberFormat="1" applyFont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0" fontId="10" fillId="0" borderId="12" xfId="0" applyFont="1" applyBorder="1"/>
    <xf numFmtId="166" fontId="9" fillId="0" borderId="13" xfId="0" applyNumberFormat="1" applyFont="1" applyBorder="1" applyAlignment="1">
      <alignment horizontal="center"/>
    </xf>
    <xf numFmtId="166" fontId="9" fillId="0" borderId="14" xfId="0" applyNumberFormat="1" applyFont="1" applyBorder="1" applyAlignment="1">
      <alignment horizontal="center"/>
    </xf>
    <xf numFmtId="166" fontId="9" fillId="0" borderId="15" xfId="0" applyNumberFormat="1" applyFont="1" applyBorder="1" applyAlignment="1">
      <alignment horizontal="center"/>
    </xf>
    <xf numFmtId="44" fontId="11" fillId="0" borderId="16" xfId="1" applyFont="1" applyBorder="1"/>
    <xf numFmtId="8" fontId="12" fillId="0" borderId="3" xfId="0" applyNumberFormat="1" applyFont="1" applyBorder="1"/>
    <xf numFmtId="0" fontId="14" fillId="0" borderId="17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18" xfId="0" applyFont="1" applyBorder="1" applyAlignment="1">
      <alignment horizontal="left" vertical="center"/>
    </xf>
    <xf numFmtId="44" fontId="3" fillId="0" borderId="0" xfId="0" applyNumberFormat="1" applyFont="1"/>
    <xf numFmtId="44" fontId="11" fillId="0" borderId="11" xfId="1" applyFont="1" applyBorder="1"/>
    <xf numFmtId="166" fontId="9" fillId="0" borderId="0" xfId="0" applyNumberFormat="1" applyFont="1" applyAlignment="1">
      <alignment horizontal="center"/>
    </xf>
    <xf numFmtId="0" fontId="10" fillId="0" borderId="0" xfId="0" applyFont="1"/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165" fontId="12" fillId="0" borderId="23" xfId="0" applyNumberFormat="1" applyFont="1" applyBorder="1" applyAlignment="1">
      <alignment horizontal="center"/>
    </xf>
    <xf numFmtId="8" fontId="12" fillId="0" borderId="23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/>
    </xf>
    <xf numFmtId="166" fontId="9" fillId="0" borderId="25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 indent="2"/>
    </xf>
    <xf numFmtId="0" fontId="13" fillId="0" borderId="0" xfId="0" applyFont="1" applyAlignment="1">
      <alignment horizontal="right" indent="2"/>
    </xf>
    <xf numFmtId="8" fontId="12" fillId="0" borderId="15" xfId="0" applyNumberFormat="1" applyFont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7" fontId="1" fillId="2" borderId="27" xfId="0" applyNumberFormat="1" applyFont="1" applyFill="1" applyBorder="1" applyAlignment="1">
      <alignment horizontal="right" vertical="center"/>
    </xf>
    <xf numFmtId="7" fontId="1" fillId="2" borderId="30" xfId="0" applyNumberFormat="1" applyFont="1" applyFill="1" applyBorder="1" applyAlignment="1">
      <alignment horizontal="right" vertical="center"/>
    </xf>
    <xf numFmtId="8" fontId="1" fillId="2" borderId="0" xfId="0" applyNumberFormat="1" applyFont="1" applyFill="1" applyAlignment="1">
      <alignment horizontal="right" vertical="center"/>
    </xf>
    <xf numFmtId="8" fontId="1" fillId="2" borderId="29" xfId="0" applyNumberFormat="1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 indent="1"/>
    </xf>
    <xf numFmtId="0" fontId="12" fillId="2" borderId="16" xfId="0" applyFont="1" applyFill="1" applyBorder="1" applyAlignment="1">
      <alignment horizontal="right" vertical="center" indent="1"/>
    </xf>
    <xf numFmtId="0" fontId="10" fillId="0" borderId="31" xfId="0" applyFont="1" applyBorder="1"/>
    <xf numFmtId="44" fontId="11" fillId="0" borderId="32" xfId="1" applyFont="1" applyBorder="1"/>
    <xf numFmtId="166" fontId="9" fillId="0" borderId="33" xfId="0" applyNumberFormat="1" applyFont="1" applyBorder="1" applyAlignment="1">
      <alignment horizontal="center"/>
    </xf>
    <xf numFmtId="166" fontId="9" fillId="0" borderId="34" xfId="0" applyNumberFormat="1" applyFont="1" applyBorder="1" applyAlignment="1">
      <alignment horizontal="center"/>
    </xf>
    <xf numFmtId="166" fontId="9" fillId="0" borderId="35" xfId="0" applyNumberFormat="1" applyFont="1" applyBorder="1" applyAlignment="1">
      <alignment horizontal="center"/>
    </xf>
    <xf numFmtId="166" fontId="9" fillId="0" borderId="36" xfId="0" applyNumberFormat="1" applyFont="1" applyBorder="1" applyAlignment="1">
      <alignment horizontal="center"/>
    </xf>
    <xf numFmtId="166" fontId="9" fillId="0" borderId="27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Normal="100" workbookViewId="0">
      <selection activeCell="I14" sqref="I14"/>
    </sheetView>
  </sheetViews>
  <sheetFormatPr defaultRowHeight="15" x14ac:dyDescent="0.25"/>
  <cols>
    <col min="1" max="1" width="38.109375" customWidth="1"/>
    <col min="2" max="2" width="20.6640625" style="1" customWidth="1"/>
    <col min="3" max="10" width="16.6640625" customWidth="1"/>
  </cols>
  <sheetData>
    <row r="1" spans="1:10" s="1" customFormat="1" ht="24" customHeight="1" x14ac:dyDescent="0.3">
      <c r="A1" s="47" t="s">
        <v>32</v>
      </c>
      <c r="B1" s="8"/>
      <c r="C1" s="8"/>
      <c r="D1" s="8"/>
      <c r="E1" s="8"/>
      <c r="F1" s="8"/>
      <c r="H1" s="80" t="s">
        <v>24</v>
      </c>
      <c r="I1" s="81"/>
      <c r="J1" s="82"/>
    </row>
    <row r="2" spans="1:10" s="1" customFormat="1" ht="24" customHeight="1" thickBot="1" x14ac:dyDescent="0.35">
      <c r="A2" s="48" t="s">
        <v>45</v>
      </c>
      <c r="B2" s="8"/>
      <c r="C2" s="8"/>
      <c r="D2" s="8"/>
      <c r="E2" s="8"/>
      <c r="F2" s="8"/>
      <c r="H2" s="64" t="s">
        <v>48</v>
      </c>
      <c r="I2" s="71" t="s">
        <v>49</v>
      </c>
      <c r="J2" s="72" t="s">
        <v>50</v>
      </c>
    </row>
    <row r="3" spans="1:10" s="1" customFormat="1" ht="18" customHeight="1" x14ac:dyDescent="0.3">
      <c r="C3" s="4"/>
      <c r="D3" s="2"/>
      <c r="E3" s="2"/>
      <c r="F3" s="2"/>
      <c r="H3" s="66">
        <v>558</v>
      </c>
      <c r="I3" s="69">
        <f>A9+A18+A29+A40+A56</f>
        <v>264670</v>
      </c>
      <c r="J3" s="67">
        <f>B11+B20+B31+B42+B58</f>
        <v>418499.30000000005</v>
      </c>
    </row>
    <row r="4" spans="1:10" s="2" customFormat="1" ht="18" customHeight="1" x14ac:dyDescent="0.3">
      <c r="A4" s="11" t="s">
        <v>27</v>
      </c>
      <c r="B4" s="61" t="s">
        <v>6</v>
      </c>
      <c r="C4" s="17" t="s">
        <v>1</v>
      </c>
      <c r="D4" s="18" t="s">
        <v>1</v>
      </c>
      <c r="E4" s="18" t="s">
        <v>1</v>
      </c>
      <c r="F4" s="18" t="s">
        <v>0</v>
      </c>
      <c r="G4" s="28" t="s">
        <v>31</v>
      </c>
      <c r="H4" s="65" t="s">
        <v>51</v>
      </c>
      <c r="I4" s="70">
        <f>I3/H3</f>
        <v>474.31899641577058</v>
      </c>
      <c r="J4" s="68">
        <f>J3/H3</f>
        <v>749.99874551971334</v>
      </c>
    </row>
    <row r="5" spans="1:10" s="2" customFormat="1" ht="18" customHeight="1" x14ac:dyDescent="0.3">
      <c r="A5" s="12" t="s">
        <v>28</v>
      </c>
      <c r="B5" s="62" t="s">
        <v>7</v>
      </c>
      <c r="C5" s="20" t="s">
        <v>9</v>
      </c>
      <c r="D5" s="21" t="s">
        <v>30</v>
      </c>
      <c r="E5" s="21" t="s">
        <v>19</v>
      </c>
      <c r="F5" s="21" t="s">
        <v>14</v>
      </c>
      <c r="G5" s="22" t="s">
        <v>9</v>
      </c>
      <c r="H5" s="29"/>
      <c r="I5" s="29"/>
      <c r="J5" s="50"/>
    </row>
    <row r="6" spans="1:10" s="2" customFormat="1" ht="18" customHeight="1" x14ac:dyDescent="0.3">
      <c r="A6" s="13" t="s">
        <v>15</v>
      </c>
      <c r="B6" s="62" t="s">
        <v>8</v>
      </c>
      <c r="C6" s="20" t="s">
        <v>21</v>
      </c>
      <c r="D6" s="21" t="s">
        <v>25</v>
      </c>
      <c r="E6" s="21" t="s">
        <v>10</v>
      </c>
      <c r="F6" s="21" t="s">
        <v>21</v>
      </c>
      <c r="G6" s="22" t="s">
        <v>21</v>
      </c>
      <c r="H6" s="29"/>
      <c r="I6" s="29"/>
      <c r="J6" s="4"/>
    </row>
    <row r="7" spans="1:10" s="2" customFormat="1" ht="18" customHeight="1" x14ac:dyDescent="0.3">
      <c r="A7" s="13" t="s">
        <v>29</v>
      </c>
      <c r="B7" s="62" t="s">
        <v>3</v>
      </c>
      <c r="C7" s="31">
        <v>4065</v>
      </c>
      <c r="D7" s="32">
        <v>285</v>
      </c>
      <c r="E7" s="32">
        <v>260</v>
      </c>
      <c r="F7" s="32">
        <v>45</v>
      </c>
      <c r="G7" s="33">
        <v>20</v>
      </c>
    </row>
    <row r="8" spans="1:10" s="1" customFormat="1" ht="18" customHeight="1" x14ac:dyDescent="0.25">
      <c r="A8" s="14" t="s">
        <v>53</v>
      </c>
      <c r="B8" s="62" t="s">
        <v>2</v>
      </c>
      <c r="C8" s="25">
        <v>3.5</v>
      </c>
      <c r="D8" s="26">
        <v>25</v>
      </c>
      <c r="E8" s="26">
        <v>150</v>
      </c>
      <c r="F8" s="26">
        <v>7</v>
      </c>
      <c r="G8" s="27">
        <v>3</v>
      </c>
    </row>
    <row r="9" spans="1:10" s="1" customFormat="1" ht="18" customHeight="1" thickBot="1" x14ac:dyDescent="0.3">
      <c r="A9" s="42">
        <f>SUM(C9:G9)</f>
        <v>60727.5</v>
      </c>
      <c r="B9" s="62" t="s">
        <v>12</v>
      </c>
      <c r="C9" s="25">
        <f>C7*C8</f>
        <v>14227.5</v>
      </c>
      <c r="D9" s="26">
        <f t="shared" ref="D9:F9" si="0">D7*D8</f>
        <v>7125</v>
      </c>
      <c r="E9" s="26">
        <f t="shared" si="0"/>
        <v>39000</v>
      </c>
      <c r="F9" s="26">
        <f t="shared" si="0"/>
        <v>315</v>
      </c>
      <c r="G9" s="27">
        <f t="shared" ref="G9" si="1">G7*G8</f>
        <v>60</v>
      </c>
    </row>
    <row r="10" spans="1:10" s="3" customFormat="1" ht="18" customHeight="1" x14ac:dyDescent="0.25">
      <c r="A10" s="43" t="s">
        <v>20</v>
      </c>
      <c r="B10" s="49" t="s">
        <v>4</v>
      </c>
      <c r="C10" s="44" t="s">
        <v>23</v>
      </c>
      <c r="D10" s="45" t="s">
        <v>26</v>
      </c>
      <c r="E10" s="45" t="s">
        <v>13</v>
      </c>
      <c r="F10" s="45" t="s">
        <v>23</v>
      </c>
      <c r="G10" s="46" t="s">
        <v>23</v>
      </c>
    </row>
    <row r="11" spans="1:10" s="1" customFormat="1" ht="18" customHeight="1" thickBot="1" x14ac:dyDescent="0.35">
      <c r="A11" s="73" t="s">
        <v>57</v>
      </c>
      <c r="B11" s="74">
        <f>(C11*$C$7)+(D11*$D$7)+(E11*$E$7)+(F11*$F$7+(G11*$G$7)+(H11*$H$7)+(I11*$I$7)+(J11*$J$7))</f>
        <v>68684</v>
      </c>
      <c r="C11" s="75">
        <v>3.6</v>
      </c>
      <c r="D11" s="76">
        <v>40</v>
      </c>
      <c r="E11" s="76">
        <v>162</v>
      </c>
      <c r="F11" s="76">
        <v>10</v>
      </c>
      <c r="G11" s="77">
        <v>4</v>
      </c>
      <c r="H11" s="9"/>
      <c r="I11" s="9"/>
    </row>
    <row r="12" spans="1:10" s="1" customFormat="1" ht="18" customHeight="1" x14ac:dyDescent="0.3">
      <c r="C12" s="5"/>
    </row>
    <row r="13" spans="1:10" s="1" customFormat="1" ht="18" customHeight="1" x14ac:dyDescent="0.3">
      <c r="A13" s="11" t="s">
        <v>33</v>
      </c>
      <c r="B13" s="61" t="s">
        <v>6</v>
      </c>
      <c r="C13" s="17" t="s">
        <v>18</v>
      </c>
      <c r="D13" s="18" t="s">
        <v>0</v>
      </c>
      <c r="E13" s="18" t="s">
        <v>1</v>
      </c>
      <c r="F13" s="18" t="s">
        <v>16</v>
      </c>
      <c r="G13" s="19" t="s">
        <v>1</v>
      </c>
      <c r="H13" s="6"/>
      <c r="I13" s="6"/>
    </row>
    <row r="14" spans="1:10" s="1" customFormat="1" ht="18" customHeight="1" x14ac:dyDescent="0.3">
      <c r="A14" s="12" t="s">
        <v>34</v>
      </c>
      <c r="B14" s="62" t="s">
        <v>7</v>
      </c>
      <c r="C14" s="20" t="s">
        <v>14</v>
      </c>
      <c r="D14" s="21" t="s">
        <v>14</v>
      </c>
      <c r="E14" s="21" t="s">
        <v>35</v>
      </c>
      <c r="F14" s="21" t="s">
        <v>14</v>
      </c>
      <c r="G14" s="22" t="s">
        <v>19</v>
      </c>
      <c r="H14" s="6"/>
      <c r="I14" s="6"/>
    </row>
    <row r="15" spans="1:10" s="1" customFormat="1" ht="18" customHeight="1" x14ac:dyDescent="0.25">
      <c r="A15" s="13" t="s">
        <v>17</v>
      </c>
      <c r="B15" s="62" t="s">
        <v>8</v>
      </c>
      <c r="C15" s="20" t="s">
        <v>21</v>
      </c>
      <c r="D15" s="21" t="s">
        <v>21</v>
      </c>
      <c r="E15" s="21" t="s">
        <v>21</v>
      </c>
      <c r="F15" s="21" t="s">
        <v>21</v>
      </c>
      <c r="G15" s="22" t="s">
        <v>10</v>
      </c>
      <c r="H15" s="6"/>
      <c r="I15" s="6"/>
    </row>
    <row r="16" spans="1:10" s="1" customFormat="1" ht="18" customHeight="1" x14ac:dyDescent="0.25">
      <c r="A16" s="13" t="s">
        <v>46</v>
      </c>
      <c r="B16" s="62" t="s">
        <v>3</v>
      </c>
      <c r="C16" s="31">
        <v>2250</v>
      </c>
      <c r="D16" s="32">
        <v>600</v>
      </c>
      <c r="E16" s="32">
        <v>250</v>
      </c>
      <c r="F16" s="32">
        <v>350</v>
      </c>
      <c r="G16" s="33">
        <v>1</v>
      </c>
      <c r="H16" s="6"/>
      <c r="I16" s="6"/>
    </row>
    <row r="17" spans="1:10" s="1" customFormat="1" ht="18" customHeight="1" x14ac:dyDescent="0.25">
      <c r="A17" s="14" t="s">
        <v>70</v>
      </c>
      <c r="B17" s="62" t="s">
        <v>2</v>
      </c>
      <c r="C17" s="25">
        <v>10</v>
      </c>
      <c r="D17" s="26">
        <v>10</v>
      </c>
      <c r="E17" s="26">
        <v>8</v>
      </c>
      <c r="F17" s="26">
        <v>4</v>
      </c>
      <c r="G17" s="27">
        <v>150</v>
      </c>
      <c r="H17" s="7"/>
      <c r="I17" s="7"/>
    </row>
    <row r="18" spans="1:10" s="1" customFormat="1" ht="18" customHeight="1" thickBot="1" x14ac:dyDescent="0.3">
      <c r="A18" s="42">
        <f>SUM(C18:I18)</f>
        <v>32050</v>
      </c>
      <c r="B18" s="62" t="s">
        <v>12</v>
      </c>
      <c r="C18" s="25">
        <f>C16*C17</f>
        <v>22500</v>
      </c>
      <c r="D18" s="26">
        <f t="shared" ref="D18" si="2">D16*D17</f>
        <v>6000</v>
      </c>
      <c r="E18" s="26">
        <f t="shared" ref="E18" si="3">E16*E17</f>
        <v>2000</v>
      </c>
      <c r="F18" s="26">
        <f t="shared" ref="F18" si="4">F16*F17</f>
        <v>1400</v>
      </c>
      <c r="G18" s="63">
        <f t="shared" ref="G18" si="5">G16*G17</f>
        <v>150</v>
      </c>
      <c r="H18" s="7"/>
      <c r="I18" s="7"/>
    </row>
    <row r="19" spans="1:10" s="1" customFormat="1" ht="18" customHeight="1" x14ac:dyDescent="0.25">
      <c r="A19" s="43" t="s">
        <v>11</v>
      </c>
      <c r="B19" s="49" t="s">
        <v>4</v>
      </c>
      <c r="C19" s="44" t="s">
        <v>23</v>
      </c>
      <c r="D19" s="45" t="s">
        <v>23</v>
      </c>
      <c r="E19" s="45" t="s">
        <v>23</v>
      </c>
      <c r="F19" s="45" t="s">
        <v>23</v>
      </c>
      <c r="G19" s="46" t="s">
        <v>13</v>
      </c>
      <c r="H19" s="10"/>
      <c r="I19" s="10"/>
    </row>
    <row r="20" spans="1:10" s="1" customFormat="1" ht="18" customHeight="1" x14ac:dyDescent="0.3">
      <c r="A20" s="15" t="s">
        <v>60</v>
      </c>
      <c r="B20" s="16">
        <f>(C20*$C$16)+(D20*$D$16)+(E20*$E$16)+(F20*$F$16)+(G20*$G$16)+(H20*$H$16)+(I20*$I$16)+(J20*$J$16)</f>
        <v>78400</v>
      </c>
      <c r="C20" s="34">
        <v>27</v>
      </c>
      <c r="D20" s="35">
        <v>10</v>
      </c>
      <c r="E20" s="35">
        <v>8</v>
      </c>
      <c r="F20" s="35">
        <v>27</v>
      </c>
      <c r="G20" s="36">
        <v>200</v>
      </c>
      <c r="H20" s="9"/>
      <c r="I20" s="9"/>
    </row>
    <row r="21" spans="1:10" s="1" customFormat="1" ht="18" customHeight="1" x14ac:dyDescent="0.3">
      <c r="A21" s="15" t="s">
        <v>58</v>
      </c>
      <c r="B21" s="16">
        <f>(C21*$C$16)+(D21*$D$16)+(E21*$E$16)+(F21*$F$16)+(G21*$G$16)+(H21*$H$16)+(I21*$I$16)+(J21*$J$16)</f>
        <v>75850</v>
      </c>
      <c r="C21" s="34">
        <v>27.9</v>
      </c>
      <c r="D21" s="35">
        <v>14</v>
      </c>
      <c r="E21" s="35">
        <v>10.8</v>
      </c>
      <c r="F21" s="35">
        <v>5.0999999999999996</v>
      </c>
      <c r="G21" s="36">
        <v>190</v>
      </c>
      <c r="H21" s="9"/>
      <c r="I21" s="9"/>
    </row>
    <row r="22" spans="1:10" s="1" customFormat="1" ht="18" customHeight="1" thickBot="1" x14ac:dyDescent="0.35">
      <c r="A22" s="37" t="s">
        <v>59</v>
      </c>
      <c r="B22" s="51">
        <f>(C22*$C$16)+(D22*$D$16)+(E22*$E$16)+(F22*$F$16)+(G22*$G$16)+(H22*$H$16)+(I22*$I$16)+(J22*$J$16)</f>
        <v>51655</v>
      </c>
      <c r="C22" s="38">
        <v>17.8</v>
      </c>
      <c r="D22" s="39">
        <v>12</v>
      </c>
      <c r="E22" s="39">
        <v>10</v>
      </c>
      <c r="F22" s="39">
        <v>5</v>
      </c>
      <c r="G22" s="40">
        <v>155</v>
      </c>
      <c r="H22" s="9"/>
      <c r="I22" s="9"/>
    </row>
    <row r="23" spans="1:10" s="1" customFormat="1" ht="18" customHeight="1" x14ac:dyDescent="0.3">
      <c r="C23" s="5"/>
    </row>
    <row r="24" spans="1:10" s="1" customFormat="1" ht="18" customHeight="1" x14ac:dyDescent="0.3">
      <c r="A24" s="11" t="s">
        <v>61</v>
      </c>
      <c r="B24" s="61" t="s">
        <v>6</v>
      </c>
      <c r="C24" s="17" t="s">
        <v>1</v>
      </c>
      <c r="D24" s="18" t="s">
        <v>5</v>
      </c>
      <c r="E24" s="18" t="s">
        <v>0</v>
      </c>
      <c r="F24" s="18" t="s">
        <v>47</v>
      </c>
      <c r="G24" s="18" t="s">
        <v>5</v>
      </c>
      <c r="H24" s="19" t="s">
        <v>1</v>
      </c>
      <c r="I24" s="9"/>
      <c r="J24" s="9"/>
    </row>
    <row r="25" spans="1:10" s="1" customFormat="1" ht="18" customHeight="1" x14ac:dyDescent="0.3">
      <c r="A25" s="12" t="s">
        <v>43</v>
      </c>
      <c r="B25" s="62" t="s">
        <v>7</v>
      </c>
      <c r="C25" s="20" t="s">
        <v>14</v>
      </c>
      <c r="D25" s="21" t="s">
        <v>14</v>
      </c>
      <c r="E25" s="21" t="s">
        <v>14</v>
      </c>
      <c r="F25" s="21" t="s">
        <v>9</v>
      </c>
      <c r="G25" s="21" t="s">
        <v>19</v>
      </c>
      <c r="H25" s="22" t="s">
        <v>19</v>
      </c>
      <c r="I25" s="9"/>
      <c r="J25" s="9"/>
    </row>
    <row r="26" spans="1:10" s="1" customFormat="1" ht="18" customHeight="1" x14ac:dyDescent="0.25">
      <c r="A26" s="13" t="s">
        <v>52</v>
      </c>
      <c r="B26" s="62" t="s">
        <v>8</v>
      </c>
      <c r="C26" s="20" t="s">
        <v>21</v>
      </c>
      <c r="D26" s="21" t="s">
        <v>21</v>
      </c>
      <c r="E26" s="21" t="s">
        <v>21</v>
      </c>
      <c r="F26" s="21" t="s">
        <v>21</v>
      </c>
      <c r="G26" s="21" t="s">
        <v>10</v>
      </c>
      <c r="H26" s="22" t="s">
        <v>10</v>
      </c>
      <c r="I26" s="9"/>
      <c r="J26" s="9"/>
    </row>
    <row r="27" spans="1:10" s="1" customFormat="1" ht="18" customHeight="1" x14ac:dyDescent="0.25">
      <c r="A27" s="13" t="s">
        <v>44</v>
      </c>
      <c r="B27" s="62" t="s">
        <v>3</v>
      </c>
      <c r="C27" s="31">
        <v>3200</v>
      </c>
      <c r="D27" s="32">
        <v>975</v>
      </c>
      <c r="E27" s="32">
        <v>100</v>
      </c>
      <c r="F27" s="32">
        <v>150</v>
      </c>
      <c r="G27" s="32">
        <v>96</v>
      </c>
      <c r="H27" s="33">
        <v>24</v>
      </c>
      <c r="I27" s="9"/>
      <c r="J27" s="9"/>
    </row>
    <row r="28" spans="1:10" s="1" customFormat="1" ht="18" customHeight="1" x14ac:dyDescent="0.25">
      <c r="A28" s="14" t="s">
        <v>53</v>
      </c>
      <c r="B28" s="62" t="s">
        <v>2</v>
      </c>
      <c r="C28" s="25">
        <v>5</v>
      </c>
      <c r="D28" s="26">
        <v>3</v>
      </c>
      <c r="E28" s="26">
        <v>7</v>
      </c>
      <c r="F28" s="26">
        <v>2.5</v>
      </c>
      <c r="G28" s="26">
        <v>150</v>
      </c>
      <c r="H28" s="27">
        <v>150</v>
      </c>
      <c r="I28" s="9"/>
      <c r="J28" s="9"/>
    </row>
    <row r="29" spans="1:10" s="1" customFormat="1" ht="18" customHeight="1" thickBot="1" x14ac:dyDescent="0.3">
      <c r="A29" s="42">
        <f>SUM(C29:I29)</f>
        <v>38000</v>
      </c>
      <c r="B29" s="62" t="s">
        <v>12</v>
      </c>
      <c r="C29" s="25">
        <f>C27*C28</f>
        <v>16000</v>
      </c>
      <c r="D29" s="26">
        <f t="shared" ref="D29:F29" si="6">D27*D28</f>
        <v>2925</v>
      </c>
      <c r="E29" s="26">
        <f t="shared" si="6"/>
        <v>700</v>
      </c>
      <c r="F29" s="26">
        <f t="shared" si="6"/>
        <v>375</v>
      </c>
      <c r="G29" s="26">
        <f>G27*G28</f>
        <v>14400</v>
      </c>
      <c r="H29" s="27">
        <f t="shared" ref="H29" si="7">H27*H28</f>
        <v>3600</v>
      </c>
      <c r="I29" s="9"/>
      <c r="J29" s="9"/>
    </row>
    <row r="30" spans="1:10" s="1" customFormat="1" ht="18" customHeight="1" x14ac:dyDescent="0.25">
      <c r="A30" s="43" t="s">
        <v>11</v>
      </c>
      <c r="B30" s="49" t="s">
        <v>4</v>
      </c>
      <c r="C30" s="44" t="s">
        <v>23</v>
      </c>
      <c r="D30" s="45" t="s">
        <v>23</v>
      </c>
      <c r="E30" s="45" t="s">
        <v>23</v>
      </c>
      <c r="F30" s="45" t="s">
        <v>23</v>
      </c>
      <c r="G30" s="45" t="s">
        <v>13</v>
      </c>
      <c r="H30" s="46" t="s">
        <v>13</v>
      </c>
      <c r="I30" s="9"/>
      <c r="J30" s="9"/>
    </row>
    <row r="31" spans="1:10" s="1" customFormat="1" ht="18" customHeight="1" x14ac:dyDescent="0.3">
      <c r="A31" s="15" t="s">
        <v>57</v>
      </c>
      <c r="B31" s="16">
        <f>(C31*$C$27)+(D31*$D$27)+(E31*$E$27)+(F31*$F$27)+(G31*$G$27)+(H31*$H$27)+(I31*$I$27)+(J31*$J$27)</f>
        <v>41797.5</v>
      </c>
      <c r="C31" s="34">
        <v>5.5</v>
      </c>
      <c r="D31" s="35">
        <v>3.5</v>
      </c>
      <c r="E31" s="35">
        <v>10</v>
      </c>
      <c r="F31" s="35">
        <v>3.1</v>
      </c>
      <c r="G31" s="35">
        <v>161</v>
      </c>
      <c r="H31" s="36">
        <v>161</v>
      </c>
      <c r="I31" s="9"/>
      <c r="J31" s="9"/>
    </row>
    <row r="32" spans="1:10" s="1" customFormat="1" ht="18" customHeight="1" x14ac:dyDescent="0.3">
      <c r="A32" s="15" t="s">
        <v>62</v>
      </c>
      <c r="B32" s="16">
        <f>(C32*$C$27)+(D32*$D$27)+(E32*$E$27)+(F32*$F$27)+(G32*$G$27)+(H32*$H$27)+(I32*$I$27)+(J32*$J$27)</f>
        <v>38000</v>
      </c>
      <c r="C32" s="34">
        <v>5</v>
      </c>
      <c r="D32" s="35">
        <v>3</v>
      </c>
      <c r="E32" s="35">
        <v>7</v>
      </c>
      <c r="F32" s="35">
        <v>2.5</v>
      </c>
      <c r="G32" s="35">
        <v>150</v>
      </c>
      <c r="H32" s="36">
        <v>150</v>
      </c>
      <c r="I32" s="9"/>
      <c r="J32" s="9"/>
    </row>
    <row r="33" spans="1:10" s="1" customFormat="1" ht="18" customHeight="1" thickBot="1" x14ac:dyDescent="0.35">
      <c r="A33" s="37" t="s">
        <v>63</v>
      </c>
      <c r="B33" s="51">
        <f>(C33*$C$27)+(D33*$D$27)+(E33*$E$27)+(F33*$F$27)+(G33*$G$27)+(H33*$H$27)+(I33*$I$27)+(J33*$J$27)</f>
        <v>38000</v>
      </c>
      <c r="C33" s="38">
        <v>5</v>
      </c>
      <c r="D33" s="39">
        <v>3</v>
      </c>
      <c r="E33" s="39">
        <v>7</v>
      </c>
      <c r="F33" s="39">
        <v>2.5</v>
      </c>
      <c r="G33" s="39">
        <v>150</v>
      </c>
      <c r="H33" s="40">
        <v>150</v>
      </c>
      <c r="I33" s="9"/>
      <c r="J33" s="9"/>
    </row>
    <row r="34" spans="1:10" s="1" customFormat="1" ht="18" customHeight="1" x14ac:dyDescent="0.3">
      <c r="C34" s="5"/>
    </row>
    <row r="35" spans="1:10" ht="18" customHeight="1" x14ac:dyDescent="0.3">
      <c r="A35" s="11" t="s">
        <v>36</v>
      </c>
      <c r="B35" s="61" t="s">
        <v>6</v>
      </c>
      <c r="C35" s="17" t="s">
        <v>22</v>
      </c>
      <c r="D35" s="18" t="s">
        <v>1</v>
      </c>
      <c r="E35" s="18" t="s">
        <v>1</v>
      </c>
      <c r="F35" s="18" t="s">
        <v>5</v>
      </c>
      <c r="G35" s="18" t="s">
        <v>1</v>
      </c>
      <c r="H35" s="19" t="s">
        <v>5</v>
      </c>
    </row>
    <row r="36" spans="1:10" ht="18" customHeight="1" x14ac:dyDescent="0.3">
      <c r="A36" s="12" t="s">
        <v>37</v>
      </c>
      <c r="B36" s="62" t="s">
        <v>7</v>
      </c>
      <c r="C36" s="20" t="s">
        <v>19</v>
      </c>
      <c r="D36" s="21" t="s">
        <v>9</v>
      </c>
      <c r="E36" s="21" t="s">
        <v>30</v>
      </c>
      <c r="F36" s="21" t="s">
        <v>19</v>
      </c>
      <c r="G36" s="21" t="s">
        <v>19</v>
      </c>
      <c r="H36" s="22" t="s">
        <v>9</v>
      </c>
    </row>
    <row r="37" spans="1:10" ht="18" customHeight="1" x14ac:dyDescent="0.25">
      <c r="A37" s="13" t="s">
        <v>15</v>
      </c>
      <c r="B37" s="62" t="s">
        <v>8</v>
      </c>
      <c r="C37" s="20" t="s">
        <v>10</v>
      </c>
      <c r="D37" s="21" t="s">
        <v>21</v>
      </c>
      <c r="E37" s="21" t="s">
        <v>25</v>
      </c>
      <c r="F37" s="21" t="s">
        <v>10</v>
      </c>
      <c r="G37" s="21" t="s">
        <v>10</v>
      </c>
      <c r="H37" s="22" t="s">
        <v>21</v>
      </c>
    </row>
    <row r="38" spans="1:10" ht="18" customHeight="1" x14ac:dyDescent="0.25">
      <c r="A38" s="13" t="s">
        <v>38</v>
      </c>
      <c r="B38" s="62" t="s">
        <v>3</v>
      </c>
      <c r="C38" s="23">
        <v>120</v>
      </c>
      <c r="D38" s="32">
        <v>1300</v>
      </c>
      <c r="E38" s="24">
        <v>140</v>
      </c>
      <c r="F38" s="24">
        <v>25</v>
      </c>
      <c r="G38" s="24">
        <v>1</v>
      </c>
      <c r="H38" s="30">
        <v>45</v>
      </c>
    </row>
    <row r="39" spans="1:10" ht="18" customHeight="1" x14ac:dyDescent="0.25">
      <c r="A39" s="14" t="s">
        <v>54</v>
      </c>
      <c r="B39" s="62" t="s">
        <v>2</v>
      </c>
      <c r="C39" s="25">
        <v>350</v>
      </c>
      <c r="D39" s="26">
        <v>5</v>
      </c>
      <c r="E39" s="26">
        <v>40</v>
      </c>
      <c r="F39" s="26">
        <v>200</v>
      </c>
      <c r="G39" s="26">
        <v>200</v>
      </c>
      <c r="H39" s="27">
        <v>2.5</v>
      </c>
    </row>
    <row r="40" spans="1:10" ht="18" customHeight="1" thickBot="1" x14ac:dyDescent="0.3">
      <c r="A40" s="42">
        <f>SUM(C40:I40)</f>
        <v>59412.5</v>
      </c>
      <c r="B40" s="62" t="s">
        <v>12</v>
      </c>
      <c r="C40" s="25">
        <f>C38*C39</f>
        <v>42000</v>
      </c>
      <c r="D40" s="26">
        <f t="shared" ref="D40:F40" si="8">D38*D39</f>
        <v>6500</v>
      </c>
      <c r="E40" s="26">
        <f t="shared" si="8"/>
        <v>5600</v>
      </c>
      <c r="F40" s="26">
        <f t="shared" si="8"/>
        <v>5000</v>
      </c>
      <c r="G40" s="26">
        <f t="shared" ref="G40:H40" si="9">G38*G39</f>
        <v>200</v>
      </c>
      <c r="H40" s="27">
        <f t="shared" si="9"/>
        <v>112.5</v>
      </c>
    </row>
    <row r="41" spans="1:10" ht="18" customHeight="1" x14ac:dyDescent="0.25">
      <c r="A41" s="43" t="s">
        <v>11</v>
      </c>
      <c r="B41" s="49" t="s">
        <v>4</v>
      </c>
      <c r="C41" s="44" t="s">
        <v>13</v>
      </c>
      <c r="D41" s="45" t="s">
        <v>23</v>
      </c>
      <c r="E41" s="45" t="s">
        <v>26</v>
      </c>
      <c r="F41" s="45" t="s">
        <v>13</v>
      </c>
      <c r="G41" s="45" t="s">
        <v>13</v>
      </c>
      <c r="H41" s="46" t="s">
        <v>23</v>
      </c>
    </row>
    <row r="42" spans="1:10" ht="18" customHeight="1" x14ac:dyDescent="0.3">
      <c r="A42" s="15" t="s">
        <v>57</v>
      </c>
      <c r="B42" s="16">
        <f t="shared" ref="B42:B49" si="10">(C42*$C$38)+(D42*$D$38)+(E42*$E$38)+(F42*$F$38)+(G42*$G$38)+(H42*$H$38)+(I42*$I$38)+(J42*$J$38)</f>
        <v>103825</v>
      </c>
      <c r="C42" s="34">
        <v>611</v>
      </c>
      <c r="D42" s="35">
        <v>11.6</v>
      </c>
      <c r="E42" s="35">
        <v>60</v>
      </c>
      <c r="F42" s="35">
        <v>260</v>
      </c>
      <c r="G42" s="35">
        <v>300</v>
      </c>
      <c r="H42" s="36">
        <v>5</v>
      </c>
    </row>
    <row r="43" spans="1:10" ht="18" customHeight="1" x14ac:dyDescent="0.3">
      <c r="A43" s="15" t="s">
        <v>65</v>
      </c>
      <c r="B43" s="16">
        <f t="shared" si="10"/>
        <v>86890</v>
      </c>
      <c r="C43" s="34">
        <v>515</v>
      </c>
      <c r="D43" s="35">
        <v>8.7100000000000009</v>
      </c>
      <c r="E43" s="35">
        <v>50</v>
      </c>
      <c r="F43" s="35">
        <v>250</v>
      </c>
      <c r="G43" s="35">
        <v>400</v>
      </c>
      <c r="H43" s="36">
        <v>2.6</v>
      </c>
    </row>
    <row r="44" spans="1:10" ht="18" customHeight="1" x14ac:dyDescent="0.3">
      <c r="A44" s="15" t="s">
        <v>72</v>
      </c>
      <c r="B44" s="16">
        <f t="shared" si="10"/>
        <v>86398.75</v>
      </c>
      <c r="C44" s="34">
        <v>425</v>
      </c>
      <c r="D44" s="35">
        <v>12.5</v>
      </c>
      <c r="E44" s="35">
        <v>80</v>
      </c>
      <c r="F44" s="35">
        <v>300</v>
      </c>
      <c r="G44" s="35">
        <v>325</v>
      </c>
      <c r="H44" s="36">
        <v>2.75</v>
      </c>
    </row>
    <row r="45" spans="1:10" ht="18" customHeight="1" x14ac:dyDescent="0.3">
      <c r="A45" s="15" t="s">
        <v>67</v>
      </c>
      <c r="B45" s="16">
        <f t="shared" si="10"/>
        <v>81792.5</v>
      </c>
      <c r="C45" s="34">
        <v>480</v>
      </c>
      <c r="D45" s="78">
        <v>8.5</v>
      </c>
      <c r="E45" s="78">
        <v>55</v>
      </c>
      <c r="F45" s="78">
        <v>200</v>
      </c>
      <c r="G45" s="78">
        <v>330</v>
      </c>
      <c r="H45" s="79">
        <v>2.5</v>
      </c>
    </row>
    <row r="46" spans="1:10" ht="18" customHeight="1" x14ac:dyDescent="0.3">
      <c r="A46" s="15" t="s">
        <v>68</v>
      </c>
      <c r="B46" s="16">
        <f t="shared" si="10"/>
        <v>81655</v>
      </c>
      <c r="C46" s="34">
        <v>451</v>
      </c>
      <c r="D46" s="78">
        <v>9</v>
      </c>
      <c r="E46" s="78">
        <v>75</v>
      </c>
      <c r="F46" s="78">
        <v>200</v>
      </c>
      <c r="G46" s="78">
        <v>200</v>
      </c>
      <c r="H46" s="79">
        <v>3</v>
      </c>
    </row>
    <row r="47" spans="1:10" ht="18" customHeight="1" x14ac:dyDescent="0.3">
      <c r="A47" s="15" t="s">
        <v>64</v>
      </c>
      <c r="B47" s="16">
        <f t="shared" si="10"/>
        <v>75812.5</v>
      </c>
      <c r="C47" s="34">
        <v>475</v>
      </c>
      <c r="D47" s="78">
        <v>5</v>
      </c>
      <c r="E47" s="78">
        <v>50</v>
      </c>
      <c r="F47" s="78">
        <v>200</v>
      </c>
      <c r="G47" s="78">
        <v>200</v>
      </c>
      <c r="H47" s="79">
        <v>2.5</v>
      </c>
    </row>
    <row r="48" spans="1:10" ht="18" customHeight="1" x14ac:dyDescent="0.3">
      <c r="A48" s="15" t="s">
        <v>66</v>
      </c>
      <c r="B48" s="16">
        <f t="shared" si="10"/>
        <v>71510</v>
      </c>
      <c r="C48" s="34">
        <v>350</v>
      </c>
      <c r="D48" s="35">
        <v>13.75</v>
      </c>
      <c r="E48" s="35">
        <v>45</v>
      </c>
      <c r="F48" s="35">
        <v>200</v>
      </c>
      <c r="G48" s="35">
        <v>200</v>
      </c>
      <c r="H48" s="36">
        <v>3</v>
      </c>
    </row>
    <row r="49" spans="1:8" ht="18" customHeight="1" thickBot="1" x14ac:dyDescent="0.35">
      <c r="A49" s="37" t="s">
        <v>71</v>
      </c>
      <c r="B49" s="41">
        <f t="shared" si="10"/>
        <v>68881</v>
      </c>
      <c r="C49" s="38">
        <v>376</v>
      </c>
      <c r="D49" s="39">
        <v>9</v>
      </c>
      <c r="E49" s="39">
        <v>45</v>
      </c>
      <c r="F49" s="39">
        <v>200</v>
      </c>
      <c r="G49" s="39">
        <v>356</v>
      </c>
      <c r="H49" s="40">
        <v>9</v>
      </c>
    </row>
    <row r="50" spans="1:8" ht="18" customHeight="1" x14ac:dyDescent="0.3">
      <c r="A50" s="53"/>
      <c r="B50" s="16"/>
      <c r="C50" s="52"/>
      <c r="D50" s="52"/>
      <c r="E50" s="52"/>
      <c r="F50" s="52"/>
      <c r="G50" s="52"/>
      <c r="H50" s="52"/>
    </row>
    <row r="51" spans="1:8" ht="18" customHeight="1" x14ac:dyDescent="0.3">
      <c r="A51" s="11" t="s">
        <v>39</v>
      </c>
      <c r="B51" s="61" t="s">
        <v>6</v>
      </c>
      <c r="C51" s="54" t="s">
        <v>18</v>
      </c>
      <c r="D51" s="52"/>
      <c r="E51" s="52"/>
      <c r="F51" s="52"/>
      <c r="G51" s="52"/>
      <c r="H51" s="52"/>
    </row>
    <row r="52" spans="1:8" ht="18" customHeight="1" x14ac:dyDescent="0.3">
      <c r="A52" s="12" t="s">
        <v>55</v>
      </c>
      <c r="B52" s="62" t="s">
        <v>7</v>
      </c>
      <c r="C52" s="55" t="s">
        <v>42</v>
      </c>
      <c r="D52" s="52"/>
      <c r="E52" s="52"/>
      <c r="F52" s="52"/>
      <c r="G52" s="52"/>
      <c r="H52" s="52"/>
    </row>
    <row r="53" spans="1:8" ht="18" customHeight="1" x14ac:dyDescent="0.25">
      <c r="A53" s="13" t="s">
        <v>40</v>
      </c>
      <c r="B53" s="62" t="s">
        <v>8</v>
      </c>
      <c r="C53" s="55" t="s">
        <v>21</v>
      </c>
      <c r="D53" s="52"/>
      <c r="E53" s="52"/>
      <c r="F53" s="52"/>
      <c r="G53" s="52"/>
      <c r="H53" s="52"/>
    </row>
    <row r="54" spans="1:8" ht="18" customHeight="1" x14ac:dyDescent="0.25">
      <c r="A54" s="13" t="s">
        <v>41</v>
      </c>
      <c r="B54" s="62" t="s">
        <v>3</v>
      </c>
      <c r="C54" s="56">
        <v>1960</v>
      </c>
      <c r="D54" s="52"/>
      <c r="E54" s="52"/>
      <c r="F54" s="52"/>
      <c r="G54" s="52"/>
      <c r="H54" s="52"/>
    </row>
    <row r="55" spans="1:8" ht="18" customHeight="1" x14ac:dyDescent="0.25">
      <c r="A55" s="14" t="s">
        <v>56</v>
      </c>
      <c r="B55" s="62" t="s">
        <v>2</v>
      </c>
      <c r="C55" s="57">
        <v>38</v>
      </c>
      <c r="D55" s="52"/>
      <c r="E55" s="52"/>
      <c r="F55" s="52"/>
      <c r="G55" s="52"/>
      <c r="H55" s="52"/>
    </row>
    <row r="56" spans="1:8" ht="18" customHeight="1" thickBot="1" x14ac:dyDescent="0.3">
      <c r="A56" s="42">
        <f>SUM(C56:I56)</f>
        <v>74480</v>
      </c>
      <c r="B56" s="62" t="s">
        <v>12</v>
      </c>
      <c r="C56" s="57">
        <f>C54*C55</f>
        <v>74480</v>
      </c>
      <c r="D56" s="52"/>
      <c r="E56" s="52"/>
      <c r="F56" s="52"/>
      <c r="G56" s="52"/>
      <c r="H56" s="52"/>
    </row>
    <row r="57" spans="1:8" ht="18" customHeight="1" x14ac:dyDescent="0.25">
      <c r="A57" s="43" t="s">
        <v>11</v>
      </c>
      <c r="B57" s="49" t="s">
        <v>4</v>
      </c>
      <c r="C57" s="58" t="s">
        <v>23</v>
      </c>
      <c r="D57" s="52"/>
      <c r="E57" s="52"/>
      <c r="F57" s="52"/>
      <c r="G57" s="52"/>
      <c r="H57" s="52"/>
    </row>
    <row r="58" spans="1:8" ht="18" customHeight="1" x14ac:dyDescent="0.3">
      <c r="A58" s="15" t="s">
        <v>69</v>
      </c>
      <c r="B58" s="16">
        <f>(C58*$C$54)+(D58*$D$54)+(E57*$E$54)+(F58*$F$54)+(G58*$G$54)+(H58*$H$54)+(I58*$I$54)+(J58*$J$54)</f>
        <v>125792.80000000002</v>
      </c>
      <c r="C58" s="59">
        <v>64.180000000000007</v>
      </c>
      <c r="D58" s="52"/>
      <c r="F58" s="52"/>
      <c r="G58" s="52"/>
      <c r="H58" s="52"/>
    </row>
    <row r="59" spans="1:8" ht="18" customHeight="1" thickBot="1" x14ac:dyDescent="0.35">
      <c r="A59" s="37" t="s">
        <v>59</v>
      </c>
      <c r="B59" s="51">
        <f t="shared" ref="B59" si="11">(C59*$C$54)+(D59*$D$54)+(E59*$E$54)+(F59*$F$54)+(G59*$G$54)+(H59*$H$54)+(I59*$I$54)+(J59*$J$54)</f>
        <v>103115.6</v>
      </c>
      <c r="C59" s="60">
        <v>52.61</v>
      </c>
      <c r="D59" s="52"/>
      <c r="E59" s="52"/>
      <c r="F59" s="52"/>
      <c r="G59" s="52"/>
      <c r="H59" s="52"/>
    </row>
  </sheetData>
  <sheetProtection algorithmName="SHA-512" hashValue="RmwcoDL1OsoYFxB5W6YFplo37FxrPzwVt8gOjEu2tFhQbldLzLOufVlKikAaXWZhuwVaDKqPgrFRwz8OPjQUog==" saltValue="PED9rBmngCQTNg6fcvTqqg==" spinCount="100000" sheet="1" objects="1" scenarios="1" selectLockedCells="1" selectUnlockedCells="1"/>
  <sortState xmlns:xlrd2="http://schemas.microsoft.com/office/spreadsheetml/2017/richdata2" ref="A42:H49">
    <sortCondition descending="1" ref="B42:B49"/>
  </sortState>
  <mergeCells count="1">
    <mergeCell ref="H1:J1"/>
  </mergeCells>
  <phoneticPr fontId="4" type="noConversion"/>
  <printOptions horizontalCentered="1" verticalCentered="1"/>
  <pageMargins left="0.5" right="0.5" top="0.5" bottom="0.5" header="0.25" footer="0.25"/>
  <pageSetup scale="66" fitToHeight="3" orientation="landscape" r:id="rId1"/>
  <headerFooter alignWithMargins="0"/>
  <rowBreaks count="1" manualBreakCount="1">
    <brk id="3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6F66B830E32142956ED9EF6FFD2F53" ma:contentTypeVersion="2" ma:contentTypeDescription="Create a new document." ma:contentTypeScope="" ma:versionID="d2227520429928986888fbb19ec4bc8e">
  <xsd:schema xmlns:xsd="http://www.w3.org/2001/XMLSchema" xmlns:xs="http://www.w3.org/2001/XMLSchema" xmlns:p="http://schemas.microsoft.com/office/2006/metadata/properties" xmlns:ns1="http://schemas.microsoft.com/sharepoint/v3" xmlns:ns2="cbfaa05a-aef5-499f-8dc3-7a2def7ff9ad" targetNamespace="http://schemas.microsoft.com/office/2006/metadata/properties" ma:root="true" ma:fieldsID="734fc9ca960c43f557452ef17b2b510f" ns1:_="" ns2:_="">
    <xsd:import namespace="http://schemas.microsoft.com/sharepoint/v3"/>
    <xsd:import namespace="cbfaa05a-aef5-499f-8dc3-7a2def7ff9a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aa05a-aef5-499f-8dc3-7a2def7ff9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FCCCA8-4969-4553-BF28-07E68DB4D1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66EF98-6EC3-4FF3-B085-0B605DB4204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4E87EC6-9934-4E04-AAD3-C5BDE9324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Results!Print_Area</vt:lpstr>
    </vt:vector>
  </TitlesOfParts>
  <Company>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schwaj</dc:creator>
  <cp:lastModifiedBy>Failing, Chuck K - BCPL</cp:lastModifiedBy>
  <cp:lastPrinted>2023-05-08T18:23:40Z</cp:lastPrinted>
  <dcterms:created xsi:type="dcterms:W3CDTF">2009-11-12T14:01:48Z</dcterms:created>
  <dcterms:modified xsi:type="dcterms:W3CDTF">2023-06-02T20:17:24Z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0x010100B76F66B830E32142956ED9EF6FFD2F53</vt:lpwstr>
  </property>
</Properties>
</file>