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imber Sale Ads &amp; Bids\FY2024\Winter Bid\"/>
    </mc:Choice>
  </mc:AlternateContent>
  <xr:revisionPtr revIDLastSave="0" documentId="13_ncr:1_{24F9D8F8-12CA-404D-A5A7-4299374F3987}" xr6:coauthVersionLast="47" xr6:coauthVersionMax="47" xr10:uidLastSave="{00000000-0000-0000-0000-000000000000}"/>
  <bookViews>
    <workbookView xWindow="-120" yWindow="-120" windowWidth="29040" windowHeight="15720" tabRatio="413" xr2:uid="{00000000-000D-0000-FFFF-FFFF00000000}"/>
  </bookViews>
  <sheets>
    <sheet name="Results" sheetId="1" r:id="rId1"/>
  </sheets>
  <definedNames>
    <definedName name="_xlnm.Print_Area" localSheetId="0">Results!$A$1:$L$71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3" i="1"/>
  <c r="G56" i="1"/>
  <c r="B18" i="1"/>
  <c r="B48" i="1"/>
  <c r="B45" i="1"/>
  <c r="B21" i="1"/>
  <c r="B15" i="1"/>
  <c r="B12" i="1"/>
  <c r="B14" i="1"/>
  <c r="B16" i="1"/>
  <c r="F67" i="1"/>
  <c r="E67" i="1"/>
  <c r="D67" i="1"/>
  <c r="B71" i="1"/>
  <c r="B70" i="1"/>
  <c r="B69" i="1"/>
  <c r="B59" i="1"/>
  <c r="B58" i="1"/>
  <c r="B60" i="1"/>
  <c r="H41" i="1"/>
  <c r="B44" i="1"/>
  <c r="B46" i="1"/>
  <c r="B49" i="1"/>
  <c r="B43" i="1"/>
  <c r="B31" i="1"/>
  <c r="B34" i="1"/>
  <c r="B33" i="1"/>
  <c r="B32" i="1"/>
  <c r="B30" i="1"/>
  <c r="B47" i="1"/>
  <c r="B11" i="1"/>
  <c r="B13" i="1"/>
  <c r="B20" i="1"/>
  <c r="B19" i="1"/>
  <c r="B17" i="1"/>
  <c r="I9" i="1"/>
  <c r="H9" i="1"/>
  <c r="G28" i="1"/>
  <c r="G9" i="1"/>
  <c r="G41" i="1"/>
  <c r="F41" i="1"/>
  <c r="E41" i="1"/>
  <c r="D41" i="1"/>
  <c r="C41" i="1"/>
  <c r="F56" i="1"/>
  <c r="E56" i="1"/>
  <c r="D56" i="1"/>
  <c r="C56" i="1"/>
  <c r="A41" i="1" l="1"/>
  <c r="A56" i="1"/>
  <c r="C67" i="1"/>
  <c r="A67" i="1" s="1"/>
  <c r="F28" i="1"/>
  <c r="E28" i="1"/>
  <c r="D28" i="1"/>
  <c r="C28" i="1"/>
  <c r="D9" i="1"/>
  <c r="E9" i="1"/>
  <c r="F9" i="1"/>
  <c r="C9" i="1"/>
  <c r="A9" i="1" l="1"/>
  <c r="A28" i="1"/>
  <c r="K3" i="1" l="1"/>
  <c r="K4" i="1" s="1"/>
</calcChain>
</file>

<file path=xl/sharedStrings.xml><?xml version="1.0" encoding="utf-8"?>
<sst xmlns="http://schemas.openxmlformats.org/spreadsheetml/2006/main" count="209" uniqueCount="78">
  <si>
    <t>Aspen</t>
  </si>
  <si>
    <t>Hardwood</t>
  </si>
  <si>
    <t>Minimum Bid</t>
  </si>
  <si>
    <t>Estimated Volume</t>
  </si>
  <si>
    <t>Total Bid</t>
  </si>
  <si>
    <t>Basswood</t>
  </si>
  <si>
    <t>Species</t>
  </si>
  <si>
    <t>Product</t>
  </si>
  <si>
    <t>Units</t>
  </si>
  <si>
    <t>Pulp</t>
  </si>
  <si>
    <t>MBF</t>
  </si>
  <si>
    <t>Bidder:</t>
  </si>
  <si>
    <t>Estimated Value</t>
  </si>
  <si>
    <t>per MBF</t>
  </si>
  <si>
    <t>Pulp &amp; Bolts</t>
  </si>
  <si>
    <t>Forest County</t>
  </si>
  <si>
    <t>Softwood</t>
  </si>
  <si>
    <t>Oneida County</t>
  </si>
  <si>
    <t>Woodsrun Logs</t>
  </si>
  <si>
    <t xml:space="preserve">Bidder: </t>
  </si>
  <si>
    <t>TONS</t>
  </si>
  <si>
    <t>per TON</t>
  </si>
  <si>
    <t>Summary Statistics</t>
  </si>
  <si>
    <t>CORDS</t>
  </si>
  <si>
    <t>Total Acres</t>
  </si>
  <si>
    <t>Min Bid</t>
  </si>
  <si>
    <t>Actual Bid</t>
  </si>
  <si>
    <t>Value / Acre:</t>
  </si>
  <si>
    <t>Third thinning red pine</t>
  </si>
  <si>
    <t>Board of Commissioners of Public Lands - Winter FY 2024 Timber Sale Bids</t>
  </si>
  <si>
    <t>Bid Opening:  Lake Tomahawk Field Office -  10:01 am - 01/12/2024</t>
  </si>
  <si>
    <t>"Maple Sap Hardwoods"</t>
  </si>
  <si>
    <t>Hardwood log thinning</t>
  </si>
  <si>
    <t>96 Acres</t>
  </si>
  <si>
    <t>57 Acres</t>
  </si>
  <si>
    <t>Red Pine and Hardwood thinning</t>
  </si>
  <si>
    <t>"Frozen Pine"</t>
  </si>
  <si>
    <t>TS-202403</t>
  </si>
  <si>
    <t>Maple, Sugar</t>
  </si>
  <si>
    <t>Maple, Red</t>
  </si>
  <si>
    <t>Bolt</t>
  </si>
  <si>
    <t>TS-202437</t>
  </si>
  <si>
    <t>Pine, Red</t>
  </si>
  <si>
    <t>per Ton</t>
  </si>
  <si>
    <t>per Cord</t>
  </si>
  <si>
    <t>TS-202436</t>
  </si>
  <si>
    <t>"Lone Pine"</t>
  </si>
  <si>
    <t>Langlade County</t>
  </si>
  <si>
    <t>76 acres</t>
  </si>
  <si>
    <t>Pine &amp; Oak log thinning</t>
  </si>
  <si>
    <t>Pine, White</t>
  </si>
  <si>
    <t>Oak, Red</t>
  </si>
  <si>
    <t>Pine Red</t>
  </si>
  <si>
    <t>TS-202438</t>
  </si>
  <si>
    <t>"Four Corners Pine"</t>
  </si>
  <si>
    <t>44 Acres</t>
  </si>
  <si>
    <t>Pine, Jack</t>
  </si>
  <si>
    <t>TS-202439</t>
  </si>
  <si>
    <t>"One Mile Aspen"</t>
  </si>
  <si>
    <t>Price County</t>
  </si>
  <si>
    <t>90 acres required + 71 optional</t>
  </si>
  <si>
    <t>Aspen clearcut</t>
  </si>
  <si>
    <t>Frank's Logging</t>
  </si>
  <si>
    <t>Albrecht Trucking II</t>
  </si>
  <si>
    <t>Kretz Lumber Compay</t>
  </si>
  <si>
    <t>Twin Forest Products</t>
  </si>
  <si>
    <t>Ken Mihalko &amp; Sons</t>
  </si>
  <si>
    <t>Wiitala &amp; Vozka Logging</t>
  </si>
  <si>
    <t>Cleereman Industries (Paul Cleereman)</t>
  </si>
  <si>
    <t>Biewer Lumber</t>
  </si>
  <si>
    <t>Scott Kremsreiter</t>
  </si>
  <si>
    <t>Snow Ridge Lumber</t>
  </si>
  <si>
    <t>White Tail Logging</t>
  </si>
  <si>
    <t>Central Wisconsin Hardwoods</t>
  </si>
  <si>
    <t>Chad Mckee Logging</t>
  </si>
  <si>
    <t>Shamco</t>
  </si>
  <si>
    <t>Connor Timber Management</t>
  </si>
  <si>
    <t>TSI Logging (Brent Martin)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</si>
</sst>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#,##0.0"/>
    <numFmt numFmtId="166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8" fontId="7" fillId="0" borderId="0" xfId="0" applyNumberFormat="1" applyFont="1" applyAlignment="1">
      <alignment horizontal="center"/>
    </xf>
    <xf numFmtId="0" fontId="5" fillId="0" borderId="0" xfId="0" applyFont="1"/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44" fontId="11" fillId="0" borderId="0" xfId="1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8" fontId="12" fillId="0" borderId="7" xfId="0" applyNumberFormat="1" applyFont="1" applyBorder="1" applyAlignment="1">
      <alignment horizontal="center"/>
    </xf>
    <xf numFmtId="8" fontId="12" fillId="0" borderId="8" xfId="0" applyNumberFormat="1" applyFont="1" applyBorder="1" applyAlignment="1">
      <alignment horizontal="center"/>
    </xf>
    <xf numFmtId="8" fontId="12" fillId="0" borderId="9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44" fontId="11" fillId="0" borderId="16" xfId="1" applyFont="1" applyBorder="1"/>
    <xf numFmtId="8" fontId="12" fillId="0" borderId="3" xfId="0" applyNumberFormat="1" applyFont="1" applyBorder="1"/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18" xfId="0" applyFont="1" applyBorder="1" applyAlignment="1">
      <alignment horizontal="left" vertical="center"/>
    </xf>
    <xf numFmtId="44" fontId="3" fillId="0" borderId="0" xfId="0" applyNumberFormat="1" applyFont="1"/>
    <xf numFmtId="166" fontId="9" fillId="0" borderId="0" xfId="0" applyNumberFormat="1" applyFont="1" applyAlignment="1">
      <alignment horizontal="center"/>
    </xf>
    <xf numFmtId="0" fontId="10" fillId="0" borderId="0" xfId="0" applyFont="1"/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65" fontId="12" fillId="0" borderId="23" xfId="0" applyNumberFormat="1" applyFont="1" applyBorder="1" applyAlignment="1">
      <alignment horizontal="center"/>
    </xf>
    <xf numFmtId="8" fontId="12" fillId="0" borderId="23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indent="2"/>
    </xf>
    <xf numFmtId="0" fontId="13" fillId="0" borderId="0" xfId="0" applyFont="1" applyAlignment="1">
      <alignment horizontal="right" indent="2"/>
    </xf>
    <xf numFmtId="8" fontId="12" fillId="0" borderId="15" xfId="0" applyNumberFormat="1" applyFont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7" fontId="1" fillId="2" borderId="29" xfId="0" applyNumberFormat="1" applyFont="1" applyFill="1" applyBorder="1" applyAlignment="1">
      <alignment horizontal="right" vertical="center"/>
    </xf>
    <xf numFmtId="8" fontId="1" fillId="2" borderId="0" xfId="0" applyNumberFormat="1" applyFont="1" applyFill="1" applyAlignment="1">
      <alignment horizontal="right" vertical="center"/>
    </xf>
    <xf numFmtId="8" fontId="1" fillId="2" borderId="28" xfId="0" applyNumberFormat="1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 indent="1"/>
    </xf>
    <xf numFmtId="0" fontId="12" fillId="2" borderId="16" xfId="0" applyFont="1" applyFill="1" applyBorder="1" applyAlignment="1">
      <alignment horizontal="right" vertical="center" indent="1"/>
    </xf>
    <xf numFmtId="44" fontId="11" fillId="0" borderId="25" xfId="1" applyFont="1" applyBorder="1"/>
    <xf numFmtId="44" fontId="11" fillId="0" borderId="26" xfId="1" applyFont="1" applyBorder="1"/>
    <xf numFmtId="165" fontId="12" fillId="0" borderId="0" xfId="0" applyNumberFormat="1" applyFont="1" applyAlignment="1">
      <alignment horizontal="center"/>
    </xf>
    <xf numFmtId="8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2" fillId="0" borderId="30" xfId="0" applyFont="1" applyBorder="1" applyAlignment="1">
      <alignment horizontal="center"/>
    </xf>
    <xf numFmtId="8" fontId="12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/>
    </xf>
    <xf numFmtId="4" fontId="9" fillId="2" borderId="7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/>
    </xf>
    <xf numFmtId="8" fontId="12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4" fontId="9" fillId="0" borderId="3" xfId="0" applyNumberFormat="1" applyFont="1" applyBorder="1" applyAlignment="1">
      <alignment horizontal="center" vertical="center"/>
    </xf>
    <xf numFmtId="4" fontId="9" fillId="2" borderId="3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32" xfId="0" applyNumberFormat="1" applyFont="1" applyFill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/>
    </xf>
    <xf numFmtId="0" fontId="14" fillId="2" borderId="12" xfId="0" applyFont="1" applyFill="1" applyBorder="1" applyAlignment="1">
      <alignment horizontal="left" vertical="center"/>
    </xf>
    <xf numFmtId="44" fontId="1" fillId="2" borderId="26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zoomScaleNormal="100" workbookViewId="0"/>
  </sheetViews>
  <sheetFormatPr defaultRowHeight="15" x14ac:dyDescent="0.2"/>
  <cols>
    <col min="1" max="1" width="38.140625" customWidth="1"/>
    <col min="2" max="2" width="20.7109375" style="1" customWidth="1"/>
    <col min="3" max="12" width="16.7109375" customWidth="1"/>
  </cols>
  <sheetData>
    <row r="1" spans="1:12" s="1" customFormat="1" ht="24" customHeight="1" x14ac:dyDescent="0.25">
      <c r="A1" s="38" t="s">
        <v>29</v>
      </c>
      <c r="B1" s="8"/>
      <c r="C1" s="8"/>
      <c r="D1" s="8"/>
      <c r="E1" s="8"/>
      <c r="F1" s="8"/>
      <c r="J1" s="93" t="s">
        <v>22</v>
      </c>
      <c r="K1" s="94"/>
      <c r="L1" s="95"/>
    </row>
    <row r="2" spans="1:12" s="1" customFormat="1" ht="24" customHeight="1" thickBot="1" x14ac:dyDescent="0.3">
      <c r="A2" s="39" t="s">
        <v>30</v>
      </c>
      <c r="B2" s="8"/>
      <c r="C2" s="8"/>
      <c r="D2" s="8"/>
      <c r="E2" s="8"/>
      <c r="F2" s="8"/>
      <c r="J2" s="52" t="s">
        <v>24</v>
      </c>
      <c r="K2" s="58" t="s">
        <v>25</v>
      </c>
      <c r="L2" s="59" t="s">
        <v>26</v>
      </c>
    </row>
    <row r="3" spans="1:12" s="1" customFormat="1" ht="18" customHeight="1" x14ac:dyDescent="0.25">
      <c r="C3" s="4"/>
      <c r="D3" s="2"/>
      <c r="E3" s="2"/>
      <c r="F3" s="2"/>
      <c r="J3" s="54">
        <v>363</v>
      </c>
      <c r="K3" s="56">
        <f>A9+A28+A41+A56+A67</f>
        <v>264985</v>
      </c>
      <c r="L3" s="92">
        <f>B11+B30+B43+B58+B69</f>
        <v>470715</v>
      </c>
    </row>
    <row r="4" spans="1:12" s="2" customFormat="1" ht="18" customHeight="1" x14ac:dyDescent="0.25">
      <c r="A4" s="11" t="s">
        <v>37</v>
      </c>
      <c r="B4" s="49" t="s">
        <v>6</v>
      </c>
      <c r="C4" s="16" t="s">
        <v>38</v>
      </c>
      <c r="D4" s="17" t="s">
        <v>5</v>
      </c>
      <c r="E4" s="17" t="s">
        <v>39</v>
      </c>
      <c r="F4" s="17" t="s">
        <v>1</v>
      </c>
      <c r="G4" s="17" t="s">
        <v>1</v>
      </c>
      <c r="H4" s="17" t="s">
        <v>1</v>
      </c>
      <c r="I4" s="27" t="s">
        <v>5</v>
      </c>
      <c r="J4" s="53" t="s">
        <v>27</v>
      </c>
      <c r="K4" s="57">
        <f>K3/J3</f>
        <v>729.98622589531681</v>
      </c>
      <c r="L4" s="55">
        <f>L3/J3</f>
        <v>1296.7355371900826</v>
      </c>
    </row>
    <row r="5" spans="1:12" s="2" customFormat="1" ht="18" customHeight="1" x14ac:dyDescent="0.25">
      <c r="A5" s="12" t="s">
        <v>31</v>
      </c>
      <c r="B5" s="50" t="s">
        <v>7</v>
      </c>
      <c r="C5" s="19" t="s">
        <v>18</v>
      </c>
      <c r="D5" s="20" t="s">
        <v>18</v>
      </c>
      <c r="E5" s="20" t="s">
        <v>18</v>
      </c>
      <c r="F5" s="20" t="s">
        <v>18</v>
      </c>
      <c r="G5" s="20" t="s">
        <v>40</v>
      </c>
      <c r="H5" s="20" t="s">
        <v>9</v>
      </c>
      <c r="I5" s="21" t="s">
        <v>9</v>
      </c>
      <c r="J5" s="28"/>
      <c r="K5" s="28"/>
      <c r="L5" s="41"/>
    </row>
    <row r="6" spans="1:12" s="2" customFormat="1" ht="18" customHeight="1" x14ac:dyDescent="0.25">
      <c r="A6" s="13" t="s">
        <v>15</v>
      </c>
      <c r="B6" s="50" t="s">
        <v>8</v>
      </c>
      <c r="C6" s="19" t="s">
        <v>10</v>
      </c>
      <c r="D6" s="20" t="s">
        <v>10</v>
      </c>
      <c r="E6" s="20" t="s">
        <v>10</v>
      </c>
      <c r="F6" s="20" t="s">
        <v>10</v>
      </c>
      <c r="G6" s="20" t="s">
        <v>23</v>
      </c>
      <c r="H6" s="20" t="s">
        <v>20</v>
      </c>
      <c r="I6" s="21" t="s">
        <v>20</v>
      </c>
      <c r="J6" s="28"/>
      <c r="K6" s="28"/>
      <c r="L6" s="4"/>
    </row>
    <row r="7" spans="1:12" s="2" customFormat="1" ht="18" customHeight="1" x14ac:dyDescent="0.25">
      <c r="A7" s="13" t="s">
        <v>33</v>
      </c>
      <c r="B7" s="50" t="s">
        <v>3</v>
      </c>
      <c r="C7" s="29">
        <v>150</v>
      </c>
      <c r="D7" s="30">
        <v>140</v>
      </c>
      <c r="E7" s="30">
        <v>100</v>
      </c>
      <c r="F7" s="30">
        <v>50</v>
      </c>
      <c r="G7" s="30">
        <v>150</v>
      </c>
      <c r="H7" s="30">
        <v>1000</v>
      </c>
      <c r="I7" s="31">
        <v>150</v>
      </c>
    </row>
    <row r="8" spans="1:12" s="1" customFormat="1" ht="18" customHeight="1" x14ac:dyDescent="0.2">
      <c r="A8" s="14" t="s">
        <v>32</v>
      </c>
      <c r="B8" s="50" t="s">
        <v>2</v>
      </c>
      <c r="C8" s="24">
        <v>300</v>
      </c>
      <c r="D8" s="25">
        <v>150</v>
      </c>
      <c r="E8" s="25">
        <v>150</v>
      </c>
      <c r="F8" s="25">
        <v>150</v>
      </c>
      <c r="G8" s="25">
        <v>35</v>
      </c>
      <c r="H8" s="25">
        <v>5</v>
      </c>
      <c r="I8" s="26">
        <v>2.5</v>
      </c>
    </row>
    <row r="9" spans="1:12" s="1" customFormat="1" ht="18" customHeight="1" thickBot="1" x14ac:dyDescent="0.25">
      <c r="A9" s="33">
        <f>SUM(C9:I9)</f>
        <v>99125</v>
      </c>
      <c r="B9" s="50" t="s">
        <v>12</v>
      </c>
      <c r="C9" s="24">
        <f>C7*C8</f>
        <v>45000</v>
      </c>
      <c r="D9" s="25">
        <f t="shared" ref="D9:F9" si="0">D7*D8</f>
        <v>21000</v>
      </c>
      <c r="E9" s="25">
        <f t="shared" si="0"/>
        <v>15000</v>
      </c>
      <c r="F9" s="25">
        <f t="shared" si="0"/>
        <v>7500</v>
      </c>
      <c r="G9" s="25">
        <f t="shared" ref="G9:H9" si="1">G7*G8</f>
        <v>5250</v>
      </c>
      <c r="H9" s="25">
        <f t="shared" si="1"/>
        <v>5000</v>
      </c>
      <c r="I9" s="26">
        <f t="shared" ref="I9" si="2">I7*I8</f>
        <v>375</v>
      </c>
    </row>
    <row r="10" spans="1:12" s="3" customFormat="1" ht="18" customHeight="1" x14ac:dyDescent="0.2">
      <c r="A10" s="34" t="s">
        <v>19</v>
      </c>
      <c r="B10" s="40" t="s">
        <v>4</v>
      </c>
      <c r="C10" s="35" t="s">
        <v>13</v>
      </c>
      <c r="D10" s="36" t="s">
        <v>13</v>
      </c>
      <c r="E10" s="36" t="s">
        <v>13</v>
      </c>
      <c r="F10" s="36" t="s">
        <v>13</v>
      </c>
      <c r="G10" s="36" t="s">
        <v>44</v>
      </c>
      <c r="H10" s="36" t="s">
        <v>43</v>
      </c>
      <c r="I10" s="37" t="s">
        <v>21</v>
      </c>
    </row>
    <row r="11" spans="1:12" s="3" customFormat="1" ht="18" customHeight="1" x14ac:dyDescent="0.25">
      <c r="A11" s="76" t="s">
        <v>63</v>
      </c>
      <c r="B11" s="60">
        <f t="shared" ref="B11:B21" si="3">(C11*$C$7)+(D11*$D$7)+(E11*$E$7)+(F11*$F$7+(G11*$G$7)+(H11*$H$7)+(I11*$I$7)+(J11*$J$7))</f>
        <v>200515</v>
      </c>
      <c r="C11" s="70">
        <v>590</v>
      </c>
      <c r="D11" s="71">
        <v>280</v>
      </c>
      <c r="E11" s="71">
        <v>400</v>
      </c>
      <c r="F11" s="71">
        <v>340</v>
      </c>
      <c r="G11" s="71">
        <v>51</v>
      </c>
      <c r="H11" s="71">
        <v>7.1</v>
      </c>
      <c r="I11" s="72">
        <v>7.1</v>
      </c>
    </row>
    <row r="12" spans="1:12" s="3" customFormat="1" ht="18" customHeight="1" x14ac:dyDescent="0.25">
      <c r="A12" s="76" t="s">
        <v>73</v>
      </c>
      <c r="B12" s="61">
        <f t="shared" si="3"/>
        <v>159815</v>
      </c>
      <c r="C12" s="70">
        <v>521</v>
      </c>
      <c r="D12" s="71">
        <v>231</v>
      </c>
      <c r="E12" s="71">
        <v>250</v>
      </c>
      <c r="F12" s="71">
        <v>227</v>
      </c>
      <c r="G12" s="71">
        <v>50</v>
      </c>
      <c r="H12" s="71">
        <v>5.0999999999999996</v>
      </c>
      <c r="I12" s="72">
        <v>2.5</v>
      </c>
    </row>
    <row r="13" spans="1:12" s="3" customFormat="1" ht="18" customHeight="1" x14ac:dyDescent="0.25">
      <c r="A13" s="76" t="s">
        <v>64</v>
      </c>
      <c r="B13" s="61">
        <f t="shared" si="3"/>
        <v>148825</v>
      </c>
      <c r="C13" s="70">
        <v>450</v>
      </c>
      <c r="D13" s="71">
        <v>180</v>
      </c>
      <c r="E13" s="71">
        <v>305</v>
      </c>
      <c r="F13" s="71">
        <v>180</v>
      </c>
      <c r="G13" s="71">
        <v>55</v>
      </c>
      <c r="H13" s="71">
        <v>8</v>
      </c>
      <c r="I13" s="72">
        <v>2.5</v>
      </c>
    </row>
    <row r="14" spans="1:12" s="3" customFormat="1" ht="18" customHeight="1" x14ac:dyDescent="0.25">
      <c r="A14" s="76" t="s">
        <v>76</v>
      </c>
      <c r="B14" s="61">
        <f t="shared" si="3"/>
        <v>148025</v>
      </c>
      <c r="C14" s="70">
        <v>403</v>
      </c>
      <c r="D14" s="71">
        <v>255</v>
      </c>
      <c r="E14" s="71">
        <v>225</v>
      </c>
      <c r="F14" s="71">
        <v>225</v>
      </c>
      <c r="G14" s="71">
        <v>65</v>
      </c>
      <c r="H14" s="71">
        <v>8</v>
      </c>
      <c r="I14" s="72">
        <v>2.5</v>
      </c>
    </row>
    <row r="15" spans="1:12" s="3" customFormat="1" ht="18" customHeight="1" x14ac:dyDescent="0.25">
      <c r="A15" s="76" t="s">
        <v>72</v>
      </c>
      <c r="B15" s="61">
        <f t="shared" si="3"/>
        <v>146225</v>
      </c>
      <c r="C15" s="70">
        <v>425</v>
      </c>
      <c r="D15" s="71">
        <v>180</v>
      </c>
      <c r="E15" s="71">
        <v>275</v>
      </c>
      <c r="F15" s="71">
        <v>200</v>
      </c>
      <c r="G15" s="71">
        <v>45</v>
      </c>
      <c r="H15" s="71">
        <v>12.5</v>
      </c>
      <c r="I15" s="72">
        <v>3.5</v>
      </c>
    </row>
    <row r="16" spans="1:12" s="3" customFormat="1" ht="18" customHeight="1" x14ac:dyDescent="0.25">
      <c r="A16" s="76" t="s">
        <v>68</v>
      </c>
      <c r="B16" s="61">
        <f t="shared" si="3"/>
        <v>124875</v>
      </c>
      <c r="C16" s="70">
        <v>400</v>
      </c>
      <c r="D16" s="71">
        <v>175</v>
      </c>
      <c r="E16" s="71">
        <v>175</v>
      </c>
      <c r="F16" s="71">
        <v>175</v>
      </c>
      <c r="G16" s="71">
        <v>35</v>
      </c>
      <c r="H16" s="71">
        <v>8.5</v>
      </c>
      <c r="I16" s="72">
        <v>2.5</v>
      </c>
    </row>
    <row r="17" spans="1:11" s="3" customFormat="1" ht="18" customHeight="1" x14ac:dyDescent="0.25">
      <c r="A17" s="76" t="s">
        <v>62</v>
      </c>
      <c r="B17" s="61">
        <f t="shared" si="3"/>
        <v>119325</v>
      </c>
      <c r="C17" s="70">
        <v>400</v>
      </c>
      <c r="D17" s="71">
        <v>155</v>
      </c>
      <c r="E17" s="71">
        <v>160</v>
      </c>
      <c r="F17" s="71">
        <v>150</v>
      </c>
      <c r="G17" s="71">
        <v>51</v>
      </c>
      <c r="H17" s="71">
        <v>6.1</v>
      </c>
      <c r="I17" s="72">
        <v>2.5</v>
      </c>
    </row>
    <row r="18" spans="1:11" s="3" customFormat="1" ht="18" customHeight="1" x14ac:dyDescent="0.25">
      <c r="A18" s="76" t="s">
        <v>75</v>
      </c>
      <c r="B18" s="61">
        <f t="shared" si="3"/>
        <v>114525</v>
      </c>
      <c r="C18" s="70">
        <v>340</v>
      </c>
      <c r="D18" s="71">
        <v>150</v>
      </c>
      <c r="E18" s="71">
        <v>200</v>
      </c>
      <c r="F18" s="71">
        <v>150</v>
      </c>
      <c r="G18" s="71">
        <v>35</v>
      </c>
      <c r="H18" s="71">
        <v>8.5</v>
      </c>
      <c r="I18" s="72">
        <v>8.5</v>
      </c>
    </row>
    <row r="19" spans="1:11" s="3" customFormat="1" ht="18" customHeight="1" x14ac:dyDescent="0.25">
      <c r="A19" s="76" t="s">
        <v>66</v>
      </c>
      <c r="B19" s="61">
        <f t="shared" si="3"/>
        <v>114105</v>
      </c>
      <c r="C19" s="70">
        <v>350</v>
      </c>
      <c r="D19" s="71">
        <v>160</v>
      </c>
      <c r="E19" s="71">
        <v>170</v>
      </c>
      <c r="F19" s="71">
        <v>160</v>
      </c>
      <c r="G19" s="71">
        <v>38</v>
      </c>
      <c r="H19" s="71">
        <v>8.1</v>
      </c>
      <c r="I19" s="72">
        <v>2.7</v>
      </c>
    </row>
    <row r="20" spans="1:11" s="3" customFormat="1" ht="18" customHeight="1" x14ac:dyDescent="0.25">
      <c r="A20" s="76" t="s">
        <v>65</v>
      </c>
      <c r="B20" s="61">
        <f t="shared" si="3"/>
        <v>110625</v>
      </c>
      <c r="C20" s="70">
        <v>320</v>
      </c>
      <c r="D20" s="71">
        <v>150</v>
      </c>
      <c r="E20" s="71">
        <v>208</v>
      </c>
      <c r="F20" s="71">
        <v>150</v>
      </c>
      <c r="G20" s="71">
        <v>53</v>
      </c>
      <c r="H20" s="71">
        <v>5</v>
      </c>
      <c r="I20" s="72">
        <v>2.5</v>
      </c>
    </row>
    <row r="21" spans="1:11" s="3" customFormat="1" ht="18" customHeight="1" thickBot="1" x14ac:dyDescent="0.3">
      <c r="A21" s="91" t="s">
        <v>71</v>
      </c>
      <c r="B21" s="32">
        <f t="shared" si="3"/>
        <v>99125</v>
      </c>
      <c r="C21" s="73">
        <v>300</v>
      </c>
      <c r="D21" s="74">
        <v>150</v>
      </c>
      <c r="E21" s="74">
        <v>150</v>
      </c>
      <c r="F21" s="74">
        <v>150</v>
      </c>
      <c r="G21" s="74">
        <v>35</v>
      </c>
      <c r="H21" s="74">
        <v>5</v>
      </c>
      <c r="I21" s="75">
        <v>2.5</v>
      </c>
    </row>
    <row r="22" spans="1:11" s="1" customFormat="1" ht="18" customHeight="1" x14ac:dyDescent="0.25">
      <c r="C22" s="5"/>
    </row>
    <row r="23" spans="1:11" s="1" customFormat="1" ht="18" customHeight="1" x14ac:dyDescent="0.25">
      <c r="A23" s="11" t="s">
        <v>41</v>
      </c>
      <c r="B23" s="49" t="s">
        <v>6</v>
      </c>
      <c r="C23" s="16" t="s">
        <v>1</v>
      </c>
      <c r="D23" s="17" t="s">
        <v>42</v>
      </c>
      <c r="E23" s="17" t="s">
        <v>1</v>
      </c>
      <c r="F23" s="17" t="s">
        <v>0</v>
      </c>
      <c r="G23" s="18" t="s">
        <v>16</v>
      </c>
      <c r="H23" s="28"/>
      <c r="I23" s="28"/>
      <c r="J23" s="6"/>
      <c r="K23" s="6"/>
    </row>
    <row r="24" spans="1:11" s="1" customFormat="1" ht="18" customHeight="1" x14ac:dyDescent="0.25">
      <c r="A24" s="12" t="s">
        <v>36</v>
      </c>
      <c r="B24" s="50" t="s">
        <v>7</v>
      </c>
      <c r="C24" s="19" t="s">
        <v>14</v>
      </c>
      <c r="D24" s="20" t="s">
        <v>14</v>
      </c>
      <c r="E24" s="20" t="s">
        <v>18</v>
      </c>
      <c r="F24" s="20" t="s">
        <v>14</v>
      </c>
      <c r="G24" s="21" t="s">
        <v>9</v>
      </c>
      <c r="H24" s="28"/>
      <c r="I24" s="28"/>
      <c r="J24" s="6"/>
      <c r="K24" s="6"/>
    </row>
    <row r="25" spans="1:11" s="1" customFormat="1" ht="18" customHeight="1" x14ac:dyDescent="0.25">
      <c r="A25" s="13" t="s">
        <v>15</v>
      </c>
      <c r="B25" s="50" t="s">
        <v>8</v>
      </c>
      <c r="C25" s="19" t="s">
        <v>20</v>
      </c>
      <c r="D25" s="20" t="s">
        <v>20</v>
      </c>
      <c r="E25" s="20" t="s">
        <v>10</v>
      </c>
      <c r="F25" s="20" t="s">
        <v>20</v>
      </c>
      <c r="G25" s="21" t="s">
        <v>20</v>
      </c>
      <c r="H25" s="28"/>
      <c r="I25" s="28"/>
      <c r="J25" s="6"/>
      <c r="K25" s="6"/>
    </row>
    <row r="26" spans="1:11" s="1" customFormat="1" ht="18" customHeight="1" x14ac:dyDescent="0.25">
      <c r="A26" s="13" t="s">
        <v>34</v>
      </c>
      <c r="B26" s="50" t="s">
        <v>3</v>
      </c>
      <c r="C26" s="29">
        <v>600</v>
      </c>
      <c r="D26" s="30">
        <v>550</v>
      </c>
      <c r="E26" s="30">
        <v>15</v>
      </c>
      <c r="F26" s="30">
        <v>150</v>
      </c>
      <c r="G26" s="31">
        <v>150</v>
      </c>
      <c r="H26" s="62"/>
      <c r="I26" s="62"/>
      <c r="J26" s="6"/>
      <c r="K26" s="6"/>
    </row>
    <row r="27" spans="1:11" s="1" customFormat="1" ht="18" customHeight="1" x14ac:dyDescent="0.25">
      <c r="A27" s="14" t="s">
        <v>35</v>
      </c>
      <c r="B27" s="50" t="s">
        <v>2</v>
      </c>
      <c r="C27" s="24">
        <v>8</v>
      </c>
      <c r="D27" s="25">
        <v>8</v>
      </c>
      <c r="E27" s="25">
        <v>150</v>
      </c>
      <c r="F27" s="25">
        <v>8</v>
      </c>
      <c r="G27" s="26">
        <v>2.5</v>
      </c>
      <c r="H27" s="63"/>
      <c r="I27" s="63"/>
      <c r="J27" s="7"/>
      <c r="K27" s="7"/>
    </row>
    <row r="28" spans="1:11" s="1" customFormat="1" ht="18" customHeight="1" thickBot="1" x14ac:dyDescent="0.3">
      <c r="A28" s="33">
        <f>SUM(C28:I28)</f>
        <v>13025</v>
      </c>
      <c r="B28" s="50" t="s">
        <v>12</v>
      </c>
      <c r="C28" s="24">
        <f>C26*C27</f>
        <v>4800</v>
      </c>
      <c r="D28" s="25">
        <f t="shared" ref="D28" si="4">D26*D27</f>
        <v>4400</v>
      </c>
      <c r="E28" s="25">
        <f t="shared" ref="E28" si="5">E26*E27</f>
        <v>2250</v>
      </c>
      <c r="F28" s="25">
        <f t="shared" ref="F28" si="6">F26*F27</f>
        <v>1200</v>
      </c>
      <c r="G28" s="51">
        <f t="shared" ref="G28" si="7">G26*G27</f>
        <v>375</v>
      </c>
      <c r="H28" s="63"/>
      <c r="I28" s="63"/>
      <c r="J28" s="7"/>
      <c r="K28" s="7"/>
    </row>
    <row r="29" spans="1:11" s="1" customFormat="1" ht="18" customHeight="1" x14ac:dyDescent="0.2">
      <c r="A29" s="34" t="s">
        <v>11</v>
      </c>
      <c r="B29" s="40" t="s">
        <v>4</v>
      </c>
      <c r="C29" s="35" t="s">
        <v>21</v>
      </c>
      <c r="D29" s="36" t="s">
        <v>21</v>
      </c>
      <c r="E29" s="36" t="s">
        <v>13</v>
      </c>
      <c r="F29" s="36" t="s">
        <v>21</v>
      </c>
      <c r="G29" s="37" t="s">
        <v>43</v>
      </c>
      <c r="H29" s="64"/>
      <c r="I29" s="64"/>
      <c r="J29" s="10"/>
      <c r="K29" s="10"/>
    </row>
    <row r="30" spans="1:11" s="1" customFormat="1" ht="18" customHeight="1" x14ac:dyDescent="0.25">
      <c r="A30" s="76" t="s">
        <v>62</v>
      </c>
      <c r="B30" s="60">
        <f>(C30*$C$26)+(D30*$D$26)+(E30*$E$26)+(F30*$F$26)+(G30*$G$26)+(H30*$H$26)+(I30*$I$26)+(J30*$J$26)</f>
        <v>28560</v>
      </c>
      <c r="C30" s="70">
        <v>12.05</v>
      </c>
      <c r="D30" s="71">
        <v>27.6</v>
      </c>
      <c r="E30" s="71">
        <v>180</v>
      </c>
      <c r="F30" s="71">
        <v>14</v>
      </c>
      <c r="G30" s="72">
        <v>9</v>
      </c>
      <c r="H30" s="65"/>
      <c r="I30" s="65"/>
      <c r="J30" s="10"/>
      <c r="K30" s="10"/>
    </row>
    <row r="31" spans="1:11" s="1" customFormat="1" ht="18" customHeight="1" x14ac:dyDescent="0.25">
      <c r="A31" s="76" t="s">
        <v>63</v>
      </c>
      <c r="B31" s="61">
        <f>(C31*$C$26)+(D31*$D$26)+(E31*$E$26)+(F31*$F$26)+(G31*$G$26)+(H31*$H$26)+(I31*$I$26)+(J31*$J$26)</f>
        <v>19480</v>
      </c>
      <c r="C31" s="70">
        <v>9.1</v>
      </c>
      <c r="D31" s="71">
        <v>9.1</v>
      </c>
      <c r="E31" s="71">
        <v>450</v>
      </c>
      <c r="F31" s="71">
        <v>9.1</v>
      </c>
      <c r="G31" s="72">
        <v>6</v>
      </c>
      <c r="H31" s="65"/>
      <c r="I31" s="65"/>
      <c r="J31" s="10"/>
      <c r="K31" s="10"/>
    </row>
    <row r="32" spans="1:11" s="1" customFormat="1" ht="18" customHeight="1" x14ac:dyDescent="0.25">
      <c r="A32" s="76" t="s">
        <v>74</v>
      </c>
      <c r="B32" s="61">
        <f>(C32*$C$26)+(D32*$D$26)+(E32*$E$26)+(F32*$F$26)+(G32*$G$26)+(H32*$H$26)+(I32*$I$26)+(J32*$J$26)</f>
        <v>16650</v>
      </c>
      <c r="C32" s="70">
        <v>8</v>
      </c>
      <c r="D32" s="71">
        <v>12</v>
      </c>
      <c r="E32" s="71">
        <v>150</v>
      </c>
      <c r="F32" s="71">
        <v>15</v>
      </c>
      <c r="G32" s="72">
        <v>5</v>
      </c>
      <c r="H32" s="65"/>
      <c r="I32" s="65"/>
      <c r="J32" s="10"/>
      <c r="K32" s="10"/>
    </row>
    <row r="33" spans="1:12" s="1" customFormat="1" ht="18" customHeight="1" x14ac:dyDescent="0.25">
      <c r="A33" s="76" t="s">
        <v>77</v>
      </c>
      <c r="B33" s="61">
        <f>(C33*$C$26)+(D33*$D$26)+(E33*$E$26)+(F33*$F$26)+(G33*$G$26)+(H33*$H$26)+(I33*$I$26)+(J33*$J$26)</f>
        <v>14200</v>
      </c>
      <c r="C33" s="70">
        <v>8</v>
      </c>
      <c r="D33" s="71">
        <v>10</v>
      </c>
      <c r="E33" s="71">
        <v>150</v>
      </c>
      <c r="F33" s="71">
        <v>8</v>
      </c>
      <c r="G33" s="72">
        <v>3</v>
      </c>
      <c r="H33" s="65"/>
      <c r="I33" s="65"/>
      <c r="J33" s="10"/>
      <c r="K33" s="10"/>
    </row>
    <row r="34" spans="1:12" s="1" customFormat="1" ht="18" customHeight="1" thickBot="1" x14ac:dyDescent="0.3">
      <c r="A34" s="91" t="s">
        <v>66</v>
      </c>
      <c r="B34" s="32">
        <f>(C34*$C$26)+(D34*$D$26)+(E34*$E$26)+(F34*$F$26)+(G34*$G$26)+(H34*$H$26)+(I34*$I$26)+(J34*$J$26)</f>
        <v>14110</v>
      </c>
      <c r="C34" s="73">
        <v>8.6</v>
      </c>
      <c r="D34" s="74">
        <v>8.1999999999999993</v>
      </c>
      <c r="E34" s="74">
        <v>165</v>
      </c>
      <c r="F34" s="74">
        <v>8.6</v>
      </c>
      <c r="G34" s="75">
        <v>4.5</v>
      </c>
      <c r="H34" s="65"/>
      <c r="I34" s="65"/>
      <c r="J34" s="10"/>
      <c r="K34" s="10"/>
    </row>
    <row r="35" spans="1:12" s="1" customFormat="1" ht="18" customHeight="1" x14ac:dyDescent="0.25">
      <c r="C35" s="5"/>
    </row>
    <row r="36" spans="1:12" s="1" customFormat="1" ht="18" customHeight="1" x14ac:dyDescent="0.25">
      <c r="A36" s="11" t="s">
        <v>45</v>
      </c>
      <c r="B36" s="49" t="s">
        <v>6</v>
      </c>
      <c r="C36" s="16" t="s">
        <v>42</v>
      </c>
      <c r="D36" s="17" t="s">
        <v>50</v>
      </c>
      <c r="E36" s="17" t="s">
        <v>51</v>
      </c>
      <c r="F36" s="17" t="s">
        <v>52</v>
      </c>
      <c r="G36" s="17" t="s">
        <v>50</v>
      </c>
      <c r="H36" s="18" t="s">
        <v>51</v>
      </c>
      <c r="I36" s="28"/>
      <c r="J36" s="28"/>
      <c r="K36" s="9"/>
      <c r="L36" s="9"/>
    </row>
    <row r="37" spans="1:12" s="1" customFormat="1" ht="18" customHeight="1" x14ac:dyDescent="0.25">
      <c r="A37" s="12" t="s">
        <v>46</v>
      </c>
      <c r="B37" s="50" t="s">
        <v>7</v>
      </c>
      <c r="C37" s="19" t="s">
        <v>18</v>
      </c>
      <c r="D37" s="20" t="s">
        <v>18</v>
      </c>
      <c r="E37" s="20" t="s">
        <v>18</v>
      </c>
      <c r="F37" s="20" t="s">
        <v>14</v>
      </c>
      <c r="G37" s="20" t="s">
        <v>14</v>
      </c>
      <c r="H37" s="21" t="s">
        <v>14</v>
      </c>
      <c r="I37" s="28"/>
      <c r="J37" s="28"/>
      <c r="K37" s="9"/>
      <c r="L37" s="9"/>
    </row>
    <row r="38" spans="1:12" s="1" customFormat="1" ht="18" customHeight="1" x14ac:dyDescent="0.2">
      <c r="A38" s="13" t="s">
        <v>47</v>
      </c>
      <c r="B38" s="50" t="s">
        <v>8</v>
      </c>
      <c r="C38" s="19" t="s">
        <v>10</v>
      </c>
      <c r="D38" s="20" t="s">
        <v>10</v>
      </c>
      <c r="E38" s="20" t="s">
        <v>10</v>
      </c>
      <c r="F38" s="20" t="s">
        <v>20</v>
      </c>
      <c r="G38" s="20" t="s">
        <v>20</v>
      </c>
      <c r="H38" s="21" t="s">
        <v>20</v>
      </c>
      <c r="I38" s="28"/>
      <c r="J38" s="28"/>
      <c r="K38" s="9"/>
      <c r="L38" s="9"/>
    </row>
    <row r="39" spans="1:12" s="1" customFormat="1" ht="18" customHeight="1" x14ac:dyDescent="0.2">
      <c r="A39" s="13" t="s">
        <v>48</v>
      </c>
      <c r="B39" s="50" t="s">
        <v>3</v>
      </c>
      <c r="C39" s="29">
        <v>305</v>
      </c>
      <c r="D39" s="30">
        <v>305</v>
      </c>
      <c r="E39" s="30">
        <v>75</v>
      </c>
      <c r="F39" s="30">
        <v>200</v>
      </c>
      <c r="G39" s="30">
        <v>150</v>
      </c>
      <c r="H39" s="31">
        <v>40</v>
      </c>
      <c r="I39" s="62"/>
      <c r="J39" s="62"/>
      <c r="K39" s="9"/>
      <c r="L39" s="9"/>
    </row>
    <row r="40" spans="1:12" s="1" customFormat="1" ht="18" customHeight="1" x14ac:dyDescent="0.2">
      <c r="A40" s="14" t="s">
        <v>49</v>
      </c>
      <c r="B40" s="50" t="s">
        <v>2</v>
      </c>
      <c r="C40" s="24">
        <v>125</v>
      </c>
      <c r="D40" s="25">
        <v>100</v>
      </c>
      <c r="E40" s="25">
        <v>300</v>
      </c>
      <c r="F40" s="25">
        <v>7</v>
      </c>
      <c r="G40" s="25">
        <v>5</v>
      </c>
      <c r="H40" s="26">
        <v>5</v>
      </c>
      <c r="I40" s="63"/>
      <c r="J40" s="63"/>
      <c r="K40" s="9"/>
      <c r="L40" s="9"/>
    </row>
    <row r="41" spans="1:12" s="1" customFormat="1" ht="18" customHeight="1" thickBot="1" x14ac:dyDescent="0.25">
      <c r="A41" s="33">
        <f>SUM(C41:K41)</f>
        <v>93475</v>
      </c>
      <c r="B41" s="50" t="s">
        <v>12</v>
      </c>
      <c r="C41" s="24">
        <f>C39*C40</f>
        <v>38125</v>
      </c>
      <c r="D41" s="25">
        <f t="shared" ref="D41:F41" si="8">D39*D40</f>
        <v>30500</v>
      </c>
      <c r="E41" s="25">
        <f t="shared" si="8"/>
        <v>22500</v>
      </c>
      <c r="F41" s="25">
        <f t="shared" si="8"/>
        <v>1400</v>
      </c>
      <c r="G41" s="25">
        <f>G39*G40</f>
        <v>750</v>
      </c>
      <c r="H41" s="26">
        <f>H39*H40</f>
        <v>200</v>
      </c>
      <c r="I41" s="63"/>
      <c r="J41" s="63"/>
      <c r="K41" s="9"/>
      <c r="L41" s="9"/>
    </row>
    <row r="42" spans="1:12" s="1" customFormat="1" ht="18" customHeight="1" x14ac:dyDescent="0.2">
      <c r="A42" s="34" t="s">
        <v>11</v>
      </c>
      <c r="B42" s="40" t="s">
        <v>4</v>
      </c>
      <c r="C42" s="35" t="s">
        <v>13</v>
      </c>
      <c r="D42" s="36" t="s">
        <v>13</v>
      </c>
      <c r="E42" s="36" t="s">
        <v>13</v>
      </c>
      <c r="F42" s="36" t="s">
        <v>21</v>
      </c>
      <c r="G42" s="36" t="s">
        <v>21</v>
      </c>
      <c r="H42" s="36" t="s">
        <v>21</v>
      </c>
      <c r="I42" s="64"/>
      <c r="J42" s="64"/>
      <c r="K42" s="9"/>
      <c r="L42" s="9"/>
    </row>
    <row r="43" spans="1:12" s="1" customFormat="1" ht="18" customHeight="1" x14ac:dyDescent="0.25">
      <c r="A43" s="76" t="s">
        <v>67</v>
      </c>
      <c r="B43" s="60">
        <f t="shared" ref="B43:B49" si="9">(C43*$C$39)+(D43*$D$39)+(E43*$E$39)+(F43*$F$39)+(G43*$G$39)+(H43*$H$39)+(I43*$I$39)+(J43*$J$39)</f>
        <v>143700</v>
      </c>
      <c r="C43" s="70">
        <v>180</v>
      </c>
      <c r="D43" s="71">
        <v>180</v>
      </c>
      <c r="E43" s="71">
        <v>350</v>
      </c>
      <c r="F43" s="71">
        <v>25</v>
      </c>
      <c r="G43" s="71">
        <v>15</v>
      </c>
      <c r="H43" s="72">
        <v>10</v>
      </c>
      <c r="I43" s="65"/>
      <c r="J43" s="64"/>
      <c r="K43" s="9"/>
      <c r="L43" s="9"/>
    </row>
    <row r="44" spans="1:12" s="1" customFormat="1" ht="18" customHeight="1" x14ac:dyDescent="0.25">
      <c r="A44" s="76" t="s">
        <v>63</v>
      </c>
      <c r="B44" s="61">
        <f t="shared" si="9"/>
        <v>126435</v>
      </c>
      <c r="C44" s="70">
        <v>132</v>
      </c>
      <c r="D44" s="71">
        <v>162</v>
      </c>
      <c r="E44" s="71">
        <v>440</v>
      </c>
      <c r="F44" s="71">
        <v>7.9</v>
      </c>
      <c r="G44" s="71">
        <v>7.9</v>
      </c>
      <c r="H44" s="72">
        <v>25</v>
      </c>
      <c r="I44" s="65"/>
      <c r="J44" s="64"/>
      <c r="K44" s="9"/>
      <c r="L44" s="9"/>
    </row>
    <row r="45" spans="1:12" s="1" customFormat="1" ht="18" customHeight="1" x14ac:dyDescent="0.25">
      <c r="A45" s="76" t="s">
        <v>69</v>
      </c>
      <c r="B45" s="61">
        <f t="shared" si="9"/>
        <v>124955.2</v>
      </c>
      <c r="C45" s="70">
        <v>186.64</v>
      </c>
      <c r="D45" s="71">
        <v>136</v>
      </c>
      <c r="E45" s="71">
        <v>300</v>
      </c>
      <c r="F45" s="71">
        <v>11</v>
      </c>
      <c r="G45" s="71">
        <v>11</v>
      </c>
      <c r="H45" s="72">
        <v>5</v>
      </c>
      <c r="I45" s="65"/>
      <c r="J45" s="64"/>
      <c r="K45" s="9"/>
      <c r="L45" s="9"/>
    </row>
    <row r="46" spans="1:12" s="1" customFormat="1" ht="18" customHeight="1" x14ac:dyDescent="0.25">
      <c r="A46" s="76" t="s">
        <v>65</v>
      </c>
      <c r="B46" s="61">
        <f t="shared" si="9"/>
        <v>119010</v>
      </c>
      <c r="C46" s="70">
        <v>125</v>
      </c>
      <c r="D46" s="71">
        <v>150</v>
      </c>
      <c r="E46" s="71">
        <v>415</v>
      </c>
      <c r="F46" s="71">
        <v>10</v>
      </c>
      <c r="G46" s="71">
        <v>9.4</v>
      </c>
      <c r="H46" s="72">
        <v>15</v>
      </c>
      <c r="I46" s="65"/>
      <c r="J46" s="42"/>
      <c r="K46" s="9"/>
      <c r="L46" s="9"/>
    </row>
    <row r="47" spans="1:12" s="1" customFormat="1" ht="18" customHeight="1" x14ac:dyDescent="0.25">
      <c r="A47" s="76" t="s">
        <v>62</v>
      </c>
      <c r="B47" s="61">
        <f t="shared" si="9"/>
        <v>112074</v>
      </c>
      <c r="C47" s="70">
        <v>150</v>
      </c>
      <c r="D47" s="71">
        <v>125</v>
      </c>
      <c r="E47" s="71">
        <v>310</v>
      </c>
      <c r="F47" s="71">
        <v>16.100000000000001</v>
      </c>
      <c r="G47" s="71">
        <v>9.1</v>
      </c>
      <c r="H47" s="72">
        <v>9.1</v>
      </c>
      <c r="I47" s="65"/>
      <c r="J47" s="42"/>
      <c r="K47" s="9"/>
      <c r="L47" s="9"/>
    </row>
    <row r="48" spans="1:12" s="1" customFormat="1" ht="18" customHeight="1" x14ac:dyDescent="0.25">
      <c r="A48" s="76" t="s">
        <v>77</v>
      </c>
      <c r="B48" s="61">
        <f t="shared" si="9"/>
        <v>107055</v>
      </c>
      <c r="C48" s="70">
        <v>121</v>
      </c>
      <c r="D48" s="71">
        <v>130</v>
      </c>
      <c r="E48" s="71">
        <v>310</v>
      </c>
      <c r="F48" s="71">
        <v>25.85</v>
      </c>
      <c r="G48" s="71">
        <v>12</v>
      </c>
      <c r="H48" s="72">
        <v>7</v>
      </c>
      <c r="I48" s="65"/>
      <c r="J48" s="42"/>
      <c r="K48" s="9"/>
      <c r="L48" s="9"/>
    </row>
    <row r="49" spans="1:12" s="1" customFormat="1" ht="18" customHeight="1" thickBot="1" x14ac:dyDescent="0.3">
      <c r="A49" s="91" t="s">
        <v>66</v>
      </c>
      <c r="B49" s="32">
        <f t="shared" si="9"/>
        <v>106804</v>
      </c>
      <c r="C49" s="73">
        <v>135</v>
      </c>
      <c r="D49" s="74">
        <v>120</v>
      </c>
      <c r="E49" s="74">
        <v>350</v>
      </c>
      <c r="F49" s="74">
        <v>8.1</v>
      </c>
      <c r="G49" s="74">
        <v>6.1</v>
      </c>
      <c r="H49" s="75">
        <v>6.1</v>
      </c>
      <c r="I49" s="65"/>
      <c r="J49" s="42"/>
      <c r="K49" s="9"/>
      <c r="L49" s="9"/>
    </row>
    <row r="50" spans="1:12" s="1" customFormat="1" ht="18" customHeight="1" x14ac:dyDescent="0.25">
      <c r="C50" s="5"/>
    </row>
    <row r="51" spans="1:12" ht="18" customHeight="1" x14ac:dyDescent="0.25">
      <c r="A51" s="11" t="s">
        <v>53</v>
      </c>
      <c r="B51" s="49" t="s">
        <v>6</v>
      </c>
      <c r="C51" s="16" t="s">
        <v>42</v>
      </c>
      <c r="D51" s="17" t="s">
        <v>0</v>
      </c>
      <c r="E51" s="17" t="s">
        <v>56</v>
      </c>
      <c r="F51" s="27" t="s">
        <v>1</v>
      </c>
      <c r="G51" s="18" t="s">
        <v>16</v>
      </c>
      <c r="H51" s="28"/>
      <c r="I51" s="28"/>
      <c r="J51" s="28"/>
    </row>
    <row r="52" spans="1:12" ht="18" customHeight="1" x14ac:dyDescent="0.25">
      <c r="A52" s="12" t="s">
        <v>54</v>
      </c>
      <c r="B52" s="50" t="s">
        <v>7</v>
      </c>
      <c r="C52" s="19" t="s">
        <v>14</v>
      </c>
      <c r="D52" s="20" t="s">
        <v>14</v>
      </c>
      <c r="E52" s="20" t="s">
        <v>14</v>
      </c>
      <c r="F52" s="66" t="s">
        <v>14</v>
      </c>
      <c r="G52" s="21" t="s">
        <v>14</v>
      </c>
      <c r="H52" s="28"/>
      <c r="I52" s="28"/>
      <c r="J52" s="28"/>
    </row>
    <row r="53" spans="1:12" ht="18" customHeight="1" x14ac:dyDescent="0.2">
      <c r="A53" s="13" t="s">
        <v>17</v>
      </c>
      <c r="B53" s="50" t="s">
        <v>8</v>
      </c>
      <c r="C53" s="19" t="s">
        <v>20</v>
      </c>
      <c r="D53" s="20" t="s">
        <v>20</v>
      </c>
      <c r="E53" s="20" t="s">
        <v>20</v>
      </c>
      <c r="F53" s="66" t="s">
        <v>20</v>
      </c>
      <c r="G53" s="21" t="s">
        <v>20</v>
      </c>
      <c r="H53" s="28"/>
      <c r="I53" s="28"/>
      <c r="J53" s="28"/>
    </row>
    <row r="54" spans="1:12" ht="18" customHeight="1" x14ac:dyDescent="0.2">
      <c r="A54" s="13" t="s">
        <v>55</v>
      </c>
      <c r="B54" s="50" t="s">
        <v>3</v>
      </c>
      <c r="C54" s="22">
        <v>770</v>
      </c>
      <c r="D54" s="30">
        <v>330</v>
      </c>
      <c r="E54" s="23">
        <v>100</v>
      </c>
      <c r="F54" s="69">
        <v>60</v>
      </c>
      <c r="G54" s="90">
        <v>100</v>
      </c>
      <c r="H54" s="80"/>
      <c r="I54" s="80"/>
      <c r="J54" s="80"/>
    </row>
    <row r="55" spans="1:12" ht="18" customHeight="1" x14ac:dyDescent="0.2">
      <c r="A55" s="14" t="s">
        <v>28</v>
      </c>
      <c r="B55" s="50" t="s">
        <v>2</v>
      </c>
      <c r="C55" s="24">
        <v>10</v>
      </c>
      <c r="D55" s="25">
        <v>8</v>
      </c>
      <c r="E55" s="25">
        <v>7</v>
      </c>
      <c r="F55" s="67">
        <v>7</v>
      </c>
      <c r="G55" s="26">
        <v>4</v>
      </c>
      <c r="H55" s="63"/>
      <c r="I55" s="63"/>
      <c r="J55" s="63"/>
    </row>
    <row r="56" spans="1:12" ht="18" customHeight="1" thickBot="1" x14ac:dyDescent="0.25">
      <c r="A56" s="33">
        <f>SUM(C56:K56)</f>
        <v>11860</v>
      </c>
      <c r="B56" s="50" t="s">
        <v>12</v>
      </c>
      <c r="C56" s="24">
        <f>C54*C55</f>
        <v>7700</v>
      </c>
      <c r="D56" s="25">
        <f t="shared" ref="D56:F56" si="10">D54*D55</f>
        <v>2640</v>
      </c>
      <c r="E56" s="25">
        <f t="shared" si="10"/>
        <v>700</v>
      </c>
      <c r="F56" s="67">
        <f t="shared" si="10"/>
        <v>420</v>
      </c>
      <c r="G56" s="26">
        <f t="shared" ref="G56" si="11">G54*G55</f>
        <v>400</v>
      </c>
      <c r="H56" s="63"/>
      <c r="I56" s="63"/>
      <c r="J56" s="63"/>
    </row>
    <row r="57" spans="1:12" ht="18" customHeight="1" x14ac:dyDescent="0.2">
      <c r="A57" s="34" t="s">
        <v>11</v>
      </c>
      <c r="B57" s="40" t="s">
        <v>4</v>
      </c>
      <c r="C57" s="35" t="s">
        <v>43</v>
      </c>
      <c r="D57" s="36" t="s">
        <v>21</v>
      </c>
      <c r="E57" s="36" t="s">
        <v>43</v>
      </c>
      <c r="F57" s="68" t="s">
        <v>43</v>
      </c>
      <c r="G57" s="37" t="s">
        <v>43</v>
      </c>
      <c r="H57" s="64"/>
      <c r="I57" s="64"/>
      <c r="J57" s="64"/>
    </row>
    <row r="58" spans="1:12" ht="18" customHeight="1" x14ac:dyDescent="0.25">
      <c r="A58" s="76" t="s">
        <v>77</v>
      </c>
      <c r="B58" s="60">
        <f>(C58*$C$54)+(D58*$D$54)+(E58*$E$54)+(F58*$F$54)+(G58*$G$54)+(H58*$H$54)+(I58*$I$54)+(J58*$J$54)</f>
        <v>37840</v>
      </c>
      <c r="C58" s="70">
        <v>37</v>
      </c>
      <c r="D58" s="71">
        <v>15</v>
      </c>
      <c r="E58" s="71">
        <v>25</v>
      </c>
      <c r="F58" s="82">
        <v>15</v>
      </c>
      <c r="G58" s="72">
        <v>10</v>
      </c>
      <c r="H58" s="65"/>
      <c r="I58" s="65"/>
      <c r="J58" s="42"/>
    </row>
    <row r="59" spans="1:12" ht="18" customHeight="1" x14ac:dyDescent="0.25">
      <c r="A59" s="76" t="s">
        <v>67</v>
      </c>
      <c r="B59" s="61">
        <f>(C59*$C$54)+(D59*$D$54)+(E59*$E$54)+(F59*$F$54)+(G59*$G$54)+(H59*$H$54)+(I59*$I$54)+(J59*$J$54)</f>
        <v>31450</v>
      </c>
      <c r="C59" s="70">
        <v>31</v>
      </c>
      <c r="D59" s="71">
        <v>16</v>
      </c>
      <c r="E59" s="71">
        <v>12</v>
      </c>
      <c r="F59" s="82">
        <v>10</v>
      </c>
      <c r="G59" s="72">
        <v>5</v>
      </c>
      <c r="H59" s="65"/>
      <c r="I59" s="65"/>
      <c r="J59" s="42"/>
    </row>
    <row r="60" spans="1:12" ht="18" customHeight="1" thickBot="1" x14ac:dyDescent="0.3">
      <c r="A60" s="91" t="s">
        <v>63</v>
      </c>
      <c r="B60" s="32">
        <f>(C60*$C$54)+(D60*$D$54)+(E60*$E$54)+(F60*$F$54)+(G60*$G$54)+(H60*$H$54)+(I60*$I$54)+(J60*$J$54)</f>
        <v>22673.7</v>
      </c>
      <c r="C60" s="73">
        <v>23.01</v>
      </c>
      <c r="D60" s="74">
        <v>9</v>
      </c>
      <c r="E60" s="74">
        <v>9</v>
      </c>
      <c r="F60" s="89">
        <v>8.1</v>
      </c>
      <c r="G60" s="75">
        <v>6</v>
      </c>
      <c r="H60" s="65"/>
      <c r="I60" s="65"/>
      <c r="J60" s="42"/>
    </row>
    <row r="61" spans="1:12" ht="18" customHeight="1" x14ac:dyDescent="0.25">
      <c r="A61" s="43"/>
      <c r="B61" s="15"/>
      <c r="C61" s="42"/>
      <c r="D61" s="42"/>
      <c r="E61" s="42"/>
      <c r="F61" s="42"/>
      <c r="G61" s="42"/>
      <c r="H61" s="42"/>
      <c r="I61" s="42"/>
      <c r="J61" s="42"/>
    </row>
    <row r="62" spans="1:12" ht="18" customHeight="1" x14ac:dyDescent="0.25">
      <c r="A62" s="11" t="s">
        <v>57</v>
      </c>
      <c r="B62" s="49" t="s">
        <v>6</v>
      </c>
      <c r="C62" s="44" t="s">
        <v>0</v>
      </c>
      <c r="D62" s="44" t="s">
        <v>1</v>
      </c>
      <c r="E62" s="44" t="s">
        <v>1</v>
      </c>
      <c r="F62" s="83" t="s">
        <v>16</v>
      </c>
      <c r="G62" s="77"/>
      <c r="H62" s="28"/>
      <c r="I62" s="28"/>
      <c r="J62" s="42"/>
    </row>
    <row r="63" spans="1:12" ht="18" customHeight="1" x14ac:dyDescent="0.25">
      <c r="A63" s="12" t="s">
        <v>58</v>
      </c>
      <c r="B63" s="50" t="s">
        <v>7</v>
      </c>
      <c r="C63" s="45" t="s">
        <v>14</v>
      </c>
      <c r="D63" s="45" t="s">
        <v>14</v>
      </c>
      <c r="E63" s="45" t="s">
        <v>18</v>
      </c>
      <c r="F63" s="77" t="s">
        <v>14</v>
      </c>
      <c r="G63" s="77"/>
      <c r="H63" s="28"/>
      <c r="I63" s="28"/>
      <c r="J63" s="42"/>
    </row>
    <row r="64" spans="1:12" ht="18" customHeight="1" x14ac:dyDescent="0.2">
      <c r="A64" s="13" t="s">
        <v>59</v>
      </c>
      <c r="B64" s="50" t="s">
        <v>8</v>
      </c>
      <c r="C64" s="45" t="s">
        <v>20</v>
      </c>
      <c r="D64" s="45" t="s">
        <v>20</v>
      </c>
      <c r="E64" s="45" t="s">
        <v>10</v>
      </c>
      <c r="F64" s="77" t="s">
        <v>20</v>
      </c>
      <c r="G64" s="77"/>
      <c r="H64" s="28"/>
      <c r="I64" s="28"/>
      <c r="J64" s="42"/>
    </row>
    <row r="65" spans="1:10" ht="18" customHeight="1" x14ac:dyDescent="0.2">
      <c r="A65" s="13" t="s">
        <v>60</v>
      </c>
      <c r="B65" s="50" t="s">
        <v>3</v>
      </c>
      <c r="C65" s="46">
        <v>3000</v>
      </c>
      <c r="D65" s="46">
        <v>2600</v>
      </c>
      <c r="E65" s="46">
        <v>30</v>
      </c>
      <c r="F65" s="84">
        <v>200</v>
      </c>
      <c r="G65" s="84"/>
      <c r="H65" s="62"/>
      <c r="I65" s="62"/>
      <c r="J65" s="42"/>
    </row>
    <row r="66" spans="1:10" ht="18" customHeight="1" x14ac:dyDescent="0.2">
      <c r="A66" s="14" t="s">
        <v>61</v>
      </c>
      <c r="B66" s="50" t="s">
        <v>2</v>
      </c>
      <c r="C66" s="47">
        <v>8</v>
      </c>
      <c r="D66" s="47">
        <v>7</v>
      </c>
      <c r="E66" s="47">
        <v>150</v>
      </c>
      <c r="F66" s="78">
        <v>4</v>
      </c>
      <c r="G66" s="78"/>
      <c r="H66" s="63"/>
      <c r="I66" s="63"/>
      <c r="J66" s="42"/>
    </row>
    <row r="67" spans="1:10" ht="18" customHeight="1" thickBot="1" x14ac:dyDescent="0.25">
      <c r="A67" s="33">
        <f>SUM(C67:K67)</f>
        <v>47500</v>
      </c>
      <c r="B67" s="50" t="s">
        <v>12</v>
      </c>
      <c r="C67" s="47">
        <f>C65*C66</f>
        <v>24000</v>
      </c>
      <c r="D67" s="47">
        <f t="shared" ref="D67:F67" si="12">D65*D66</f>
        <v>18200</v>
      </c>
      <c r="E67" s="47">
        <f t="shared" si="12"/>
        <v>4500</v>
      </c>
      <c r="F67" s="78">
        <f t="shared" si="12"/>
        <v>800</v>
      </c>
      <c r="G67" s="78"/>
      <c r="H67" s="63"/>
      <c r="I67" s="63"/>
      <c r="J67" s="42"/>
    </row>
    <row r="68" spans="1:10" ht="18" customHeight="1" x14ac:dyDescent="0.2">
      <c r="A68" s="34" t="s">
        <v>11</v>
      </c>
      <c r="B68" s="40" t="s">
        <v>4</v>
      </c>
      <c r="C68" s="48" t="s">
        <v>21</v>
      </c>
      <c r="D68" s="48" t="s">
        <v>21</v>
      </c>
      <c r="E68" s="48" t="s">
        <v>13</v>
      </c>
      <c r="F68" s="85" t="s">
        <v>21</v>
      </c>
      <c r="G68" s="79"/>
      <c r="H68" s="64"/>
      <c r="I68" s="64"/>
      <c r="J68" s="42"/>
    </row>
    <row r="69" spans="1:10" ht="18" customHeight="1" x14ac:dyDescent="0.25">
      <c r="A69" s="76" t="s">
        <v>63</v>
      </c>
      <c r="B69" s="60">
        <f>(C69*$C$65)+(D69*$D$65)+(E69*$E$65)+(F69*$F$65)+(G69*$G$65)+(H69*$H$65)+(I69*$I$65)+(J69*$J$65)</f>
        <v>60100.000000000007</v>
      </c>
      <c r="C69" s="86">
        <v>8.5500000000000007</v>
      </c>
      <c r="D69" s="87">
        <v>8.5500000000000007</v>
      </c>
      <c r="E69" s="87">
        <v>380</v>
      </c>
      <c r="F69" s="88">
        <v>4.0999999999999996</v>
      </c>
      <c r="G69" s="81"/>
      <c r="H69" s="65"/>
      <c r="I69" s="65"/>
      <c r="J69" s="42"/>
    </row>
    <row r="70" spans="1:10" ht="18" customHeight="1" x14ac:dyDescent="0.25">
      <c r="A70" s="76" t="s">
        <v>70</v>
      </c>
      <c r="B70" s="61">
        <f>(C70*$C$65)+(D70*$D$65)+(E70*$E$65)+(F70*$F$65)+(G70*$G$65)+(H70*$H$65)+(I70*$I$65)+(J70*$J$65)</f>
        <v>52619.999999999993</v>
      </c>
      <c r="C70" s="70">
        <v>8.4499999999999993</v>
      </c>
      <c r="D70" s="71">
        <v>8.4499999999999993</v>
      </c>
      <c r="E70" s="71">
        <v>150</v>
      </c>
      <c r="F70" s="72">
        <v>4</v>
      </c>
      <c r="G70" s="81"/>
      <c r="H70" s="65"/>
      <c r="I70" s="65"/>
      <c r="J70" s="42"/>
    </row>
    <row r="71" spans="1:10" ht="16.5" thickBot="1" x14ac:dyDescent="0.3">
      <c r="A71" s="91" t="s">
        <v>67</v>
      </c>
      <c r="B71" s="32">
        <f>(C71*$C$65)+(D71*$D$65)+(E71*$E$65)+(F71*$F$65)+(G71*$G$65)+(H71*$H$65)+(I71*$I$65)+(J71*$J$65)</f>
        <v>48810</v>
      </c>
      <c r="C71" s="73">
        <v>8.1999999999999993</v>
      </c>
      <c r="D71" s="74">
        <v>7.2</v>
      </c>
      <c r="E71" s="74">
        <v>155</v>
      </c>
      <c r="F71" s="75">
        <v>4.2</v>
      </c>
      <c r="G71" s="81"/>
      <c r="H71" s="65"/>
      <c r="I71" s="65"/>
    </row>
  </sheetData>
  <sortState xmlns:xlrd2="http://schemas.microsoft.com/office/spreadsheetml/2017/richdata2" ref="A69:F71">
    <sortCondition descending="1" ref="B69:B71"/>
  </sortState>
  <mergeCells count="1">
    <mergeCell ref="J1:L1"/>
  </mergeCells>
  <phoneticPr fontId="4" type="noConversion"/>
  <printOptions horizontalCentered="1" verticalCentered="1"/>
  <pageMargins left="0.5" right="0.5" top="0.5" bottom="0.5" header="0.25" footer="0.25"/>
  <pageSetup scale="56" fitToHeight="2" orientation="landscape" r:id="rId1"/>
  <headerFooter alignWithMargins="0"/>
  <rowBreaks count="1" manualBreakCount="1">
    <brk id="4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F66B830E32142956ED9EF6FFD2F53" ma:contentTypeVersion="2" ma:contentTypeDescription="Create a new document." ma:contentTypeScope="" ma:versionID="d99c4e255aea3a1619a0bee8d125dcf6">
  <xsd:schema xmlns:xsd="http://www.w3.org/2001/XMLSchema" xmlns:xs="http://www.w3.org/2001/XMLSchema" xmlns:p="http://schemas.microsoft.com/office/2006/metadata/properties" xmlns:ns1="http://schemas.microsoft.com/sharepoint/v3" xmlns:ns2="cbfaa05a-aef5-499f-8dc3-7a2def7ff9ad" targetNamespace="http://schemas.microsoft.com/office/2006/metadata/properties" ma:root="true" ma:fieldsID="52353f2ada87410f3231d9548767be65" ns1:_="" ns2:_="">
    <xsd:import namespace="http://schemas.microsoft.com/sharepoint/v3"/>
    <xsd:import namespace="cbfaa05a-aef5-499f-8dc3-7a2def7ff9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a05a-aef5-499f-8dc3-7a2def7ff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B5FE-5923-4F68-A625-9D0033295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faa05a-aef5-499f-8dc3-7a2def7ff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66EF98-6EC3-4FF3-B085-0B605DB420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CFCCCA8-4969-4553-BF28-07E68DB4D1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schwaj</dc:creator>
  <cp:lastModifiedBy>Burns, Kevin J - BCPL</cp:lastModifiedBy>
  <cp:lastPrinted>2024-01-12T15:16:15Z</cp:lastPrinted>
  <dcterms:created xsi:type="dcterms:W3CDTF">2009-11-12T14:01:48Z</dcterms:created>
  <dcterms:modified xsi:type="dcterms:W3CDTF">2024-01-12T17:29:34Z</dcterms:modified>
</cp:coreProperties>
</file>